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3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'03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'03 01 Pol'!$A$1:$W$75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G41" i="1"/>
  <c r="F41" i="1"/>
  <c r="G40" i="1"/>
  <c r="F40" i="1"/>
  <c r="G39" i="1"/>
  <c r="F39" i="1"/>
  <c r="G65" i="12"/>
  <c r="G9" i="12"/>
  <c r="I9" i="12"/>
  <c r="I8" i="12" s="1"/>
  <c r="K9" i="12"/>
  <c r="M9" i="12"/>
  <c r="O9" i="12"/>
  <c r="Q9" i="12"/>
  <c r="Q8" i="12" s="1"/>
  <c r="V9" i="12"/>
  <c r="G11" i="12"/>
  <c r="G8" i="12" s="1"/>
  <c r="I11" i="12"/>
  <c r="K11" i="12"/>
  <c r="K8" i="12" s="1"/>
  <c r="O11" i="12"/>
  <c r="O8" i="12" s="1"/>
  <c r="Q11" i="12"/>
  <c r="V11" i="12"/>
  <c r="V8" i="12" s="1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Q15" i="12"/>
  <c r="V15" i="12"/>
  <c r="G17" i="12"/>
  <c r="I17" i="12"/>
  <c r="K17" i="12"/>
  <c r="M17" i="12"/>
  <c r="O17" i="12"/>
  <c r="Q17" i="12"/>
  <c r="V17" i="12"/>
  <c r="G19" i="12"/>
  <c r="I19" i="12"/>
  <c r="I18" i="12" s="1"/>
  <c r="K19" i="12"/>
  <c r="M19" i="12"/>
  <c r="O19" i="12"/>
  <c r="Q19" i="12"/>
  <c r="Q18" i="12" s="1"/>
  <c r="V19" i="12"/>
  <c r="G23" i="12"/>
  <c r="G18" i="12" s="1"/>
  <c r="I23" i="12"/>
  <c r="K23" i="12"/>
  <c r="K18" i="12" s="1"/>
  <c r="O23" i="12"/>
  <c r="O18" i="12" s="1"/>
  <c r="Q23" i="12"/>
  <c r="V23" i="12"/>
  <c r="V18" i="12" s="1"/>
  <c r="G25" i="12"/>
  <c r="I25" i="12"/>
  <c r="K25" i="12"/>
  <c r="M25" i="12"/>
  <c r="O25" i="12"/>
  <c r="Q25" i="12"/>
  <c r="V25" i="12"/>
  <c r="G27" i="12"/>
  <c r="M27" i="12" s="1"/>
  <c r="I27" i="12"/>
  <c r="K27" i="12"/>
  <c r="O27" i="12"/>
  <c r="Q27" i="12"/>
  <c r="V27" i="12"/>
  <c r="G29" i="12"/>
  <c r="I29" i="12"/>
  <c r="K29" i="12"/>
  <c r="M29" i="12"/>
  <c r="O29" i="12"/>
  <c r="Q29" i="12"/>
  <c r="V29" i="12"/>
  <c r="G31" i="12"/>
  <c r="M31" i="12" s="1"/>
  <c r="I31" i="12"/>
  <c r="K31" i="12"/>
  <c r="O31" i="12"/>
  <c r="Q31" i="12"/>
  <c r="V31" i="12"/>
  <c r="G33" i="12"/>
  <c r="I33" i="12"/>
  <c r="K33" i="12"/>
  <c r="M33" i="12"/>
  <c r="O33" i="12"/>
  <c r="Q33" i="12"/>
  <c r="V33" i="12"/>
  <c r="G37" i="12"/>
  <c r="M37" i="12" s="1"/>
  <c r="I37" i="12"/>
  <c r="K37" i="12"/>
  <c r="O37" i="12"/>
  <c r="Q37" i="12"/>
  <c r="V37" i="12"/>
  <c r="G39" i="12"/>
  <c r="I39" i="12"/>
  <c r="K39" i="12"/>
  <c r="M39" i="12"/>
  <c r="O39" i="12"/>
  <c r="Q39" i="12"/>
  <c r="V39" i="12"/>
  <c r="G41" i="12"/>
  <c r="M41" i="12" s="1"/>
  <c r="I41" i="12"/>
  <c r="K41" i="12"/>
  <c r="O41" i="12"/>
  <c r="Q41" i="12"/>
  <c r="V41" i="12"/>
  <c r="G44" i="12"/>
  <c r="G43" i="12" s="1"/>
  <c r="I44" i="12"/>
  <c r="K44" i="12"/>
  <c r="K43" i="12" s="1"/>
  <c r="O44" i="12"/>
  <c r="O43" i="12" s="1"/>
  <c r="Q44" i="12"/>
  <c r="V44" i="12"/>
  <c r="V43" i="12" s="1"/>
  <c r="G46" i="12"/>
  <c r="I46" i="12"/>
  <c r="I43" i="12" s="1"/>
  <c r="K46" i="12"/>
  <c r="M46" i="12"/>
  <c r="O46" i="12"/>
  <c r="Q46" i="12"/>
  <c r="Q43" i="12" s="1"/>
  <c r="V46" i="12"/>
  <c r="G50" i="12"/>
  <c r="M50" i="12" s="1"/>
  <c r="I50" i="12"/>
  <c r="K50" i="12"/>
  <c r="O50" i="12"/>
  <c r="Q50" i="12"/>
  <c r="V50" i="12"/>
  <c r="G52" i="12"/>
  <c r="I52" i="12"/>
  <c r="K52" i="12"/>
  <c r="M52" i="12"/>
  <c r="O52" i="12"/>
  <c r="Q52" i="12"/>
  <c r="V52" i="12"/>
  <c r="G53" i="12"/>
  <c r="K53" i="12"/>
  <c r="O53" i="12"/>
  <c r="V53" i="12"/>
  <c r="G54" i="12"/>
  <c r="I54" i="12"/>
  <c r="I53" i="12" s="1"/>
  <c r="K54" i="12"/>
  <c r="M54" i="12"/>
  <c r="M53" i="12" s="1"/>
  <c r="O54" i="12"/>
  <c r="Q54" i="12"/>
  <c r="Q53" i="12" s="1"/>
  <c r="V54" i="12"/>
  <c r="G57" i="12"/>
  <c r="I57" i="12"/>
  <c r="I56" i="12" s="1"/>
  <c r="K57" i="12"/>
  <c r="M57" i="12"/>
  <c r="O57" i="12"/>
  <c r="Q57" i="12"/>
  <c r="Q56" i="12" s="1"/>
  <c r="V57" i="12"/>
  <c r="G58" i="12"/>
  <c r="G56" i="12" s="1"/>
  <c r="I58" i="12"/>
  <c r="K58" i="12"/>
  <c r="K56" i="12" s="1"/>
  <c r="O58" i="12"/>
  <c r="O56" i="12" s="1"/>
  <c r="Q58" i="12"/>
  <c r="V58" i="12"/>
  <c r="V56" i="12" s="1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AE65" i="12"/>
  <c r="I20" i="1"/>
  <c r="I19" i="1"/>
  <c r="I18" i="1"/>
  <c r="I17" i="1"/>
  <c r="I16" i="1"/>
  <c r="I54" i="1"/>
  <c r="J53" i="1"/>
  <c r="J52" i="1"/>
  <c r="J51" i="1"/>
  <c r="J50" i="1"/>
  <c r="J49" i="1"/>
  <c r="F42" i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J54" i="1" l="1"/>
  <c r="I39" i="1"/>
  <c r="I42" i="1" s="1"/>
  <c r="J41" i="1" s="1"/>
  <c r="G28" i="1"/>
  <c r="G23" i="1"/>
  <c r="M18" i="12"/>
  <c r="AF65" i="12"/>
  <c r="M58" i="12"/>
  <c r="M56" i="12" s="1"/>
  <c r="M44" i="12"/>
  <c r="M43" i="12" s="1"/>
  <c r="M23" i="12"/>
  <c r="M11" i="12"/>
  <c r="M8" i="12" s="1"/>
  <c r="I21" i="1"/>
  <c r="J28" i="1"/>
  <c r="J26" i="1"/>
  <c r="G38" i="1"/>
  <c r="F38" i="1"/>
  <c r="H32" i="1"/>
  <c r="J23" i="1"/>
  <c r="J24" i="1"/>
  <c r="J25" i="1"/>
  <c r="J27" i="1"/>
  <c r="E24" i="1"/>
  <c r="E26" i="1"/>
  <c r="J39" i="1" l="1"/>
  <c r="J42" i="1" s="1"/>
  <c r="J40" i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<sst xmlns="http://schemas.openxmlformats.org/spreadsheetml/2006/main" count="365" uniqueCount="188">
  <si>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</si>
  <si>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</si>
  <si>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</si>
  <si>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</si>
  <si>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</si>
  <si>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</si>
  <si>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</si>
  <si>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</si>
  <si>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</si>
  <si>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</si>
  <si>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</si>
  <si>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</si>
  <si>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</si>
  <si>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</si>
  <si>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</si>
  <si>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</si>
  <si>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</si>
  <si>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</si>
  <si>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</si>
  <si>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</si>
  <si>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</si>
  <si>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</si>
  <si>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</si>
  <si>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</si>
  <si>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</si>
  <si>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</si>
  <si>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</si>
  <si>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</si>
  <si>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</si>
  <si>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</si>
  <si>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</si>
  <si>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</si>
  <si>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</si>
  <si>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</si>
  <si>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</si>
  <si>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</si>
  <si>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</si>
  <si>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</si>
  <si>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</si>
  <si>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</si>
  <si>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</si>
  <si>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</si>
  <si>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</si>
  <si>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</si>
  <si>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Bourací práce</t>
  </si>
  <si>
    <t>03</t>
  </si>
  <si>
    <t>Projekt v rámci dotačního programu</t>
  </si>
  <si>
    <t>Objekt:</t>
  </si>
  <si>
    <t>Rozpočet:</t>
  </si>
  <si>
    <t>147</t>
  </si>
  <si>
    <t>Stavební úpravy objektu č.p.1371 ve Valašském Meziříčí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</si>
  <si>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</si>
  <si>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</si>
  <si>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</si>
  <si>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</si>
  <si>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</si>
  <si>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</si>
  <si>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</si>
  <si>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96</t>
  </si>
  <si>
    <t>Bourání konstrukcí</t>
  </si>
  <si>
    <t>97</t>
  </si>
  <si>
    <t>Prorážení otvorů</t>
  </si>
  <si>
    <t>776</t>
  </si>
  <si>
    <t>Podlahy povlakové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</si>
  <si>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</si>
  <si>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</si>
  <si>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</si>
  <si>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</si>
  <si>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</si>
  <si>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</si>
  <si>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</si>
  <si>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</si>
  <si>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</si>
  <si>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</si>
  <si>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</si>
  <si>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</si>
  <si>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</si>
  <si>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</si>
  <si>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</si>
  <si>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</si>
  <si>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</si>
  <si>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</si>
  <si>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</si>
  <si>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</si>
  <si>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</si>
  <si>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</si>
  <si>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</si>
  <si>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</si>
  <si>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</si>
  <si>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</si>
  <si>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</si>
  <si>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</si>
  <si>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</si>
  <si>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</si>
  <si>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</si>
  <si>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139711101RT3</t>
  </si>
  <si>
    <t>Vykopávka v uzavřených prostorách v hor.1-4, hornina 3</t>
  </si>
  <si>
    <t>m3</t>
  </si>
  <si>
    <t>RTS 17/ I</t>
  </si>
  <si>
    <t>POL1_</t>
  </si>
  <si>
    <t>odkop pro novou skladbu B13 m.č.1.05, 1.06, 1.07, 1.08, 1.09, 1.17, 1.21 : (98,56+18,06+19,86+16,18+21,16+36,14+275,11)*0,275</t>
  </si>
  <si>
    <t>VV</t>
  </si>
  <si>
    <t>162201101R00</t>
  </si>
  <si>
    <t>Vodorovné přemístění výkopku z hor.1-4 do 20 m</t>
  </si>
  <si>
    <t>POL1_1</t>
  </si>
  <si>
    <t>162701109R00</t>
  </si>
  <si>
    <t>Příplatek k vod. přemístění hor.1-4 za další 1 km</t>
  </si>
  <si>
    <t>133,39425*3</t>
  </si>
  <si>
    <t>167101101R00</t>
  </si>
  <si>
    <t>Nakládání výkopku z hor.1-4 v množství do 100 m3</t>
  </si>
  <si>
    <t>199000002R00</t>
  </si>
  <si>
    <t>Poplatek za skládku horniny 1- 4</t>
  </si>
  <si>
    <t>962081141R00</t>
  </si>
  <si>
    <t>Bourání příček ze skleněných tvárnic tl. 15 cm</t>
  </si>
  <si>
    <t>m2</t>
  </si>
  <si>
    <t>B2 1.NP : 1,35*0,6</t>
  </si>
  <si>
    <t>B2 2.NP : 1,35*3,5</t>
  </si>
  <si>
    <t>B2 3.NP : 1,35*1,8</t>
  </si>
  <si>
    <t>965042141R00</t>
  </si>
  <si>
    <t>Bourání mazanin betonových tl. 10 cm, nad 4 m2</t>
  </si>
  <si>
    <t>B13 : 133,39425*0,1</t>
  </si>
  <si>
    <t>965042241R00</t>
  </si>
  <si>
    <t>Bourání mazanin betonových tl. nad 10 cm, nad 4 m2</t>
  </si>
  <si>
    <t>podkladní beton B13 m.č.1.05, 1.06, 1.07, 1.08, 1.09, 1.17, 1.21 : (98,56+18,06+19,86+16,18+21,16+36,14+275,11)*0,275</t>
  </si>
  <si>
    <t>965049112RT2</t>
  </si>
  <si>
    <t>Příplatek, bourání mazanin se svař.síťí nad 10 cm, oboustranná výztuž svařovanou sítí</t>
  </si>
  <si>
    <t>podkladní beton B13 m.č.1.05, 1.06, 1.07, 1.08, 1.09, 1.17, 1.21 : (98,56+18,06+19,86+16,18+21,16+36,14+275,11)*0,15</t>
  </si>
  <si>
    <t>966031313R00</t>
  </si>
  <si>
    <t>Bourání říms cihelných tl. 30 cm, vyložení 25 cm</t>
  </si>
  <si>
    <t>m</t>
  </si>
  <si>
    <t>B14 : 46,35+15,3+0,15*2+46,2+3,3+0,15+1,0+2,125+2,233+0,3+0,192+0,15</t>
  </si>
  <si>
    <t>967031732R00</t>
  </si>
  <si>
    <t>Přisekání plošné zdiva cihelného na MVC tl. 10 cm</t>
  </si>
  <si>
    <t>B2 3.NP : 0,45*1,8*2*30</t>
  </si>
  <si>
    <t>968062355R00</t>
  </si>
  <si>
    <t>Vybourání dřevěných rámů oken dvojitých pl. 2 m2</t>
  </si>
  <si>
    <t>B2 1.NP : 1,2*1,5</t>
  </si>
  <si>
    <t>B2 2.NP : 1,2*1,8+1,35*1,8+1,35*1,65*29+1,35*2,25</t>
  </si>
  <si>
    <t>B2 3.NP : 1,2*1,8*30</t>
  </si>
  <si>
    <t>968062356R00</t>
  </si>
  <si>
    <t>Vybourání dřevěných rámů oken dvojitých pl. 4 m2</t>
  </si>
  <si>
    <t>B2 : 1,35*1,65*27</t>
  </si>
  <si>
    <t>962 07</t>
  </si>
  <si>
    <t>Řezání ŽB věnce pro otvory B6</t>
  </si>
  <si>
    <t>Vlastní</t>
  </si>
  <si>
    <t>Indiv</t>
  </si>
  <si>
    <t>POL3_</t>
  </si>
  <si>
    <t>3,7*0,45*2</t>
  </si>
  <si>
    <t>964051111RV1</t>
  </si>
  <si>
    <t>Bourání  ŽB věnce do 0,10 m2, částečné ubourání</t>
  </si>
  <si>
    <t>B6 : 3,7*0,45*0,25*2</t>
  </si>
  <si>
    <t>971035661R00</t>
  </si>
  <si>
    <t>Vybourání otv. zeď cihel. pl. 4 m2, tl. 45 cm, MC</t>
  </si>
  <si>
    <t>B6 1.NP : 3,02*2,7*0,45*2</t>
  </si>
  <si>
    <t>974031666R00</t>
  </si>
  <si>
    <t>Vysekání rýh zeď cihelná vtah. nosníků 15 x 25 cm</t>
  </si>
  <si>
    <t>N1 : 3,7*4*2</t>
  </si>
  <si>
    <t>N2 : 1,25*3*3</t>
  </si>
  <si>
    <t>N7 : 1,6*3</t>
  </si>
  <si>
    <t>975043111R00</t>
  </si>
  <si>
    <t>Jednořad.podchycení stropů do 3,5 m,do 750 kg/m</t>
  </si>
  <si>
    <t>B6 : 5,0*2</t>
  </si>
  <si>
    <t>975 01</t>
  </si>
  <si>
    <t>Řezivo pro podchycení stropů</t>
  </si>
  <si>
    <t>776511810R00</t>
  </si>
  <si>
    <t>Demontáž povlakových podlah lepených bez podložky</t>
  </si>
  <si>
    <t>POL1_7</t>
  </si>
  <si>
    <t>demontáž krytin  pro novou skladbu B13 m.č.1.05, 1.06, 1.07, 1.08, 1.09, 1.17, 1.21 : (98,56+18,06+19,86+16,18+21,16+36,14+275,11)*0,275</t>
  </si>
  <si>
    <t>D96 02</t>
  </si>
  <si>
    <t>Poplatek za uložení PVC</t>
  </si>
  <si>
    <t>t</t>
  </si>
  <si>
    <t>979087212R00</t>
  </si>
  <si>
    <t>Nakládání suti na dopravní prostředky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</si>
  <si>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</si>
  <si>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</si>
  <si>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</si>
  <si>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</si>
  <si>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</si>
  <si>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</si>
  <si>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</si>
  <si>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</si>
  <si>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</si>
  <si>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979999997R00</t>
  </si>
  <si>
    <t>Poplatek za skládku čistá suť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</si>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</sst>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2" t="s">
        <v>41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19" t="s">
        <v>4</v>
      </c>
      <c r="C1" s="220"/>
      <c r="D1" s="220"/>
      <c r="E1" s="220"/>
      <c r="F1" s="220"/>
      <c r="G1" s="220"/>
      <c r="H1" s="220"/>
      <c r="I1" s="220"/>
      <c r="J1" s="221"/>
    </row>
    <row r="2" spans="1:15" ht="36" customHeight="1" x14ac:dyDescent="0.2">
      <c r="A2" s="3"/>
      <c r="B2" s="80" t="s">
        <v>24</v>
      </c>
      <c r="C2" s="81"/>
      <c r="D2" s="82" t="s">
        <v>49</v>
      </c>
      <c r="E2" s="225" t="s">
        <v>50</v>
      </c>
      <c r="F2" s="226"/>
      <c r="G2" s="226"/>
      <c r="H2" s="226"/>
      <c r="I2" s="226"/>
      <c r="J2" s="227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28" t="s">
        <v>46</v>
      </c>
      <c r="F3" s="229"/>
      <c r="G3" s="229"/>
      <c r="H3" s="229"/>
      <c r="I3" s="229"/>
      <c r="J3" s="230"/>
    </row>
    <row r="4" spans="1:15" ht="23.25" customHeight="1" x14ac:dyDescent="0.2">
      <c r="A4" s="79">
        <v>698</v>
      </c>
      <c r="B4" s="85" t="s">
        <v>48</v>
      </c>
      <c r="C4" s="86"/>
      <c r="D4" s="87" t="s">
        <v>43</v>
      </c>
      <c r="E4" s="216" t="s">
        <v>44</v>
      </c>
      <c r="F4" s="217"/>
      <c r="G4" s="217"/>
      <c r="H4" s="217"/>
      <c r="I4" s="217"/>
      <c r="J4" s="218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2"/>
      <c r="E11" s="232"/>
      <c r="F11" s="232"/>
      <c r="G11" s="232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4"/>
      <c r="E12" s="214"/>
      <c r="F12" s="214"/>
      <c r="G12" s="214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5"/>
      <c r="E13" s="215"/>
      <c r="F13" s="215"/>
      <c r="G13" s="215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1"/>
      <c r="F15" s="231"/>
      <c r="G15" s="233"/>
      <c r="H15" s="233"/>
      <c r="I15" s="233" t="s">
        <v>31</v>
      </c>
      <c r="J15" s="234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7"/>
      <c r="F16" s="208"/>
      <c r="G16" s="207"/>
      <c r="H16" s="208"/>
      <c r="I16" s="207">
        <f>SUMIF(F49:F53,A16,I49:I53)+SUMIF(F49:F53,"PSU",I49:I53)</f>
        <v>0</v>
      </c>
      <c r="J16" s="209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7"/>
      <c r="F17" s="208"/>
      <c r="G17" s="207"/>
      <c r="H17" s="208"/>
      <c r="I17" s="207">
        <f>SUMIF(F49:F53,A17,I49:I53)</f>
        <v>0</v>
      </c>
      <c r="J17" s="209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7"/>
      <c r="F18" s="208"/>
      <c r="G18" s="207"/>
      <c r="H18" s="208"/>
      <c r="I18" s="207">
        <f>SUMIF(F49:F53,A18,I49:I53)</f>
        <v>0</v>
      </c>
      <c r="J18" s="209"/>
    </row>
    <row r="19" spans="1:10" ht="23.25" customHeight="1" x14ac:dyDescent="0.2">
      <c r="A19" s="141" t="s">
        <v>67</v>
      </c>
      <c r="B19" s="57" t="s">
        <v>29</v>
      </c>
      <c r="C19" s="58"/>
      <c r="D19" s="59"/>
      <c r="E19" s="207"/>
      <c r="F19" s="208"/>
      <c r="G19" s="207"/>
      <c r="H19" s="208"/>
      <c r="I19" s="207">
        <f>SUMIF(F49:F53,A19,I49:I53)</f>
        <v>0</v>
      </c>
      <c r="J19" s="209"/>
    </row>
    <row r="20" spans="1:10" ht="23.25" customHeight="1" x14ac:dyDescent="0.2">
      <c r="A20" s="141" t="s">
        <v>68</v>
      </c>
      <c r="B20" s="57" t="s">
        <v>30</v>
      </c>
      <c r="C20" s="58"/>
      <c r="D20" s="59"/>
      <c r="E20" s="207"/>
      <c r="F20" s="208"/>
      <c r="G20" s="207"/>
      <c r="H20" s="208"/>
      <c r="I20" s="207">
        <f>SUMIF(F49:F53,A20,I49:I53)</f>
        <v>0</v>
      </c>
      <c r="J20" s="209"/>
    </row>
    <row r="21" spans="1:10" ht="23.25" customHeight="1" x14ac:dyDescent="0.2">
      <c r="A21" s="3"/>
      <c r="B21" s="74" t="s">
        <v>31</v>
      </c>
      <c r="C21" s="75"/>
      <c r="D21" s="76"/>
      <c r="E21" s="210"/>
      <c r="F21" s="235"/>
      <c r="G21" s="210"/>
      <c r="H21" s="235"/>
      <c r="I21" s="210">
        <f>SUM(I16:J20)</f>
        <v>0</v>
      </c>
      <c r="J21" s="211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5">
        <f>ZakladDPHSniVypocet</f>
        <v>0</v>
      </c>
      <c r="H23" s="206"/>
      <c r="I23" s="206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3">
        <f>IF(A24&gt;50, ROUNDUP(A23, 0), ROUNDDOWN(A23, 0))</f>
        <v>0</v>
      </c>
      <c r="H24" s="204"/>
      <c r="I24" s="204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5">
        <f>ZakladDPHZaklVypocet</f>
        <v>0</v>
      </c>
      <c r="H25" s="206"/>
      <c r="I25" s="206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2">
        <f>IF(A26&gt;50, ROUNDUP(A25, 0), ROUNDDOWN(A25, 0))</f>
        <v>0</v>
      </c>
      <c r="H26" s="223"/>
      <c r="I26" s="223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4">
        <f>CenaCelkem-(ZakladDPHSni+DPHSni+ZakladDPHZakl+DPHZakl)</f>
        <v>0</v>
      </c>
      <c r="H27" s="224"/>
      <c r="I27" s="224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3">
        <f>ZakladDPHSniVypocet+ZakladDPHZaklVypocet</f>
        <v>0</v>
      </c>
      <c r="H28" s="213"/>
      <c r="I28" s="213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2">
        <f>IF(A29&gt;50, ROUNDUP(A27, 0), ROUNDDOWN(A27, 0))</f>
        <v>0</v>
      </c>
      <c r="H29" s="212"/>
      <c r="I29" s="212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42947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2" t="s">
        <v>2</v>
      </c>
      <c r="E35" s="202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195"/>
      <c r="D39" s="196"/>
      <c r="E39" s="196"/>
      <c r="F39" s="105">
        <f>'03 01 Pol'!AE65</f>
        <v>0</v>
      </c>
      <c r="G39" s="106">
        <f>'03 01 Pol'!AF65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7" t="s">
        <v>46</v>
      </c>
      <c r="D40" s="198"/>
      <c r="E40" s="198"/>
      <c r="F40" s="110">
        <f>'03 01 Pol'!AE65</f>
        <v>0</v>
      </c>
      <c r="G40" s="111">
        <f>'03 01 Pol'!AF65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5" t="s">
        <v>44</v>
      </c>
      <c r="D41" s="196"/>
      <c r="E41" s="196"/>
      <c r="F41" s="114">
        <f>'03 01 Pol'!AE65</f>
        <v>0</v>
      </c>
      <c r="G41" s="107">
        <f>'03 01 Pol'!AF65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199" t="s">
        <v>52</v>
      </c>
      <c r="C42" s="200"/>
      <c r="D42" s="200"/>
      <c r="E42" s="201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193" t="s">
        <v>57</v>
      </c>
      <c r="D49" s="194"/>
      <c r="E49" s="194"/>
      <c r="F49" s="137" t="s">
        <v>26</v>
      </c>
      <c r="G49" s="138"/>
      <c r="H49" s="138"/>
      <c r="I49" s="138">
        <f>'03 01 Pol'!G8</f>
        <v>0</v>
      </c>
      <c r="J49" s="135" t="str">
        <f>IF(I54=0,"",I49/I54*100)</f>
        <v/>
      </c>
    </row>
    <row r="50" spans="1:10" ht="25.5" customHeight="1" x14ac:dyDescent="0.2">
      <c r="A50" s="127"/>
      <c r="B50" s="132" t="s">
        <v>58</v>
      </c>
      <c r="C50" s="193" t="s">
        <v>59</v>
      </c>
      <c r="D50" s="194"/>
      <c r="E50" s="194"/>
      <c r="F50" s="137" t="s">
        <v>26</v>
      </c>
      <c r="G50" s="138"/>
      <c r="H50" s="138"/>
      <c r="I50" s="138">
        <f>'03 01 Pol'!G18</f>
        <v>0</v>
      </c>
      <c r="J50" s="135" t="str">
        <f>IF(I54=0,"",I50/I54*100)</f>
        <v/>
      </c>
    </row>
    <row r="51" spans="1:10" ht="25.5" customHeight="1" x14ac:dyDescent="0.2">
      <c r="A51" s="127"/>
      <c r="B51" s="132" t="s">
        <v>60</v>
      </c>
      <c r="C51" s="193" t="s">
        <v>61</v>
      </c>
      <c r="D51" s="194"/>
      <c r="E51" s="194"/>
      <c r="F51" s="137" t="s">
        <v>26</v>
      </c>
      <c r="G51" s="138"/>
      <c r="H51" s="138"/>
      <c r="I51" s="138">
        <f>'03 01 Pol'!G43</f>
        <v>0</v>
      </c>
      <c r="J51" s="135" t="str">
        <f>IF(I54=0,"",I51/I54*100)</f>
        <v/>
      </c>
    </row>
    <row r="52" spans="1:10" ht="25.5" customHeight="1" x14ac:dyDescent="0.2">
      <c r="A52" s="127"/>
      <c r="B52" s="132" t="s">
        <v>62</v>
      </c>
      <c r="C52" s="193" t="s">
        <v>63</v>
      </c>
      <c r="D52" s="194"/>
      <c r="E52" s="194"/>
      <c r="F52" s="137" t="s">
        <v>27</v>
      </c>
      <c r="G52" s="138"/>
      <c r="H52" s="138"/>
      <c r="I52" s="138">
        <f>'03 01 Pol'!G53</f>
        <v>0</v>
      </c>
      <c r="J52" s="135" t="str">
        <f>IF(I54=0,"",I52/I54*100)</f>
        <v/>
      </c>
    </row>
    <row r="53" spans="1:10" ht="25.5" customHeight="1" x14ac:dyDescent="0.2">
      <c r="A53" s="127"/>
      <c r="B53" s="132" t="s">
        <v>64</v>
      </c>
      <c r="C53" s="193" t="s">
        <v>65</v>
      </c>
      <c r="D53" s="194"/>
      <c r="E53" s="194"/>
      <c r="F53" s="137" t="s">
        <v>66</v>
      </c>
      <c r="G53" s="138"/>
      <c r="H53" s="138"/>
      <c r="I53" s="138">
        <f>'03 01 Pol'!G56</f>
        <v>0</v>
      </c>
      <c r="J53" s="135" t="str">
        <f>IF(I54=0,"",I53/I54*100)</f>
        <v/>
      </c>
    </row>
    <row r="54" spans="1:10" ht="25.5" customHeight="1" x14ac:dyDescent="0.2">
      <c r="A54" s="128"/>
      <c r="B54" s="133" t="s">
        <v>1</v>
      </c>
      <c r="C54" s="133"/>
      <c r="D54" s="134"/>
      <c r="E54" s="134"/>
      <c r="F54" s="139"/>
      <c r="G54" s="140"/>
      <c r="H54" s="140"/>
      <c r="I54" s="140">
        <f>SUM(I49:I53)</f>
        <v>0</v>
      </c>
      <c r="J54" s="136">
        <f>SUM(J49:J53)</f>
        <v>0</v>
      </c>
    </row>
    <row r="55" spans="1:10" x14ac:dyDescent="0.2">
      <c r="F55" s="92"/>
      <c r="G55" s="91"/>
      <c r="H55" s="92"/>
      <c r="I55" s="91"/>
      <c r="J55" s="93"/>
    </row>
    <row r="56" spans="1:10" x14ac:dyDescent="0.2">
      <c r="F56" s="92"/>
      <c r="G56" s="91"/>
      <c r="H56" s="92"/>
      <c r="I56" s="91"/>
      <c r="J56" s="93"/>
    </row>
    <row r="57" spans="1:10" x14ac:dyDescent="0.2">
      <c r="F57" s="92"/>
      <c r="G57" s="91"/>
      <c r="H57" s="92"/>
      <c r="I57" s="91"/>
      <c r="J57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6" t="s">
        <v>7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78" t="s">
        <v>8</v>
      </c>
      <c r="B2" s="77"/>
      <c r="C2" s="238"/>
      <c r="D2" s="238"/>
      <c r="E2" s="238"/>
      <c r="F2" s="238"/>
      <c r="G2" s="239"/>
    </row>
    <row r="3" spans="1:7" ht="24.95" customHeight="1" x14ac:dyDescent="0.2">
      <c r="A3" s="78" t="s">
        <v>9</v>
      </c>
      <c r="B3" s="77"/>
      <c r="C3" s="238"/>
      <c r="D3" s="238"/>
      <c r="E3" s="238"/>
      <c r="F3" s="238"/>
      <c r="G3" s="239"/>
    </row>
    <row r="4" spans="1:7" ht="24.95" customHeight="1" x14ac:dyDescent="0.2">
      <c r="A4" s="78" t="s">
        <v>10</v>
      </c>
      <c r="B4" s="77"/>
      <c r="C4" s="238"/>
      <c r="D4" s="238"/>
      <c r="E4" s="238"/>
      <c r="F4" s="238"/>
      <c r="G4" s="239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0" t="s">
        <v>7</v>
      </c>
      <c r="B1" s="240"/>
      <c r="C1" s="240"/>
      <c r="D1" s="240"/>
      <c r="E1" s="240"/>
      <c r="F1" s="240"/>
      <c r="G1" s="240"/>
      <c r="AG1" t="s">
        <v>69</v>
      </c>
    </row>
    <row r="2" spans="1:60" ht="24.95" customHeight="1" x14ac:dyDescent="0.2">
      <c r="A2" s="143" t="s">
        <v>8</v>
      </c>
      <c r="B2" s="77" t="s">
        <v>49</v>
      </c>
      <c r="C2" s="241" t="s">
        <v>50</v>
      </c>
      <c r="D2" s="242"/>
      <c r="E2" s="242"/>
      <c r="F2" s="242"/>
      <c r="G2" s="243"/>
      <c r="AG2" t="s">
        <v>70</v>
      </c>
    </row>
    <row r="3" spans="1:60" ht="24.95" customHeight="1" x14ac:dyDescent="0.2">
      <c r="A3" s="143" t="s">
        <v>9</v>
      </c>
      <c r="B3" s="77" t="s">
        <v>45</v>
      </c>
      <c r="C3" s="241" t="s">
        <v>46</v>
      </c>
      <c r="D3" s="242"/>
      <c r="E3" s="242"/>
      <c r="F3" s="242"/>
      <c r="G3" s="243"/>
      <c r="AC3" s="90" t="s">
        <v>70</v>
      </c>
      <c r="AG3" t="s">
        <v>71</v>
      </c>
    </row>
    <row r="4" spans="1:60" ht="24.95" customHeight="1" x14ac:dyDescent="0.2">
      <c r="A4" s="144" t="s">
        <v>10</v>
      </c>
      <c r="B4" s="145" t="s">
        <v>43</v>
      </c>
      <c r="C4" s="244" t="s">
        <v>44</v>
      </c>
      <c r="D4" s="245"/>
      <c r="E4" s="245"/>
      <c r="F4" s="245"/>
      <c r="G4" s="246"/>
      <c r="AG4" t="s">
        <v>72</v>
      </c>
    </row>
    <row r="5" spans="1:60" x14ac:dyDescent="0.2">
      <c r="D5" s="142"/>
    </row>
    <row r="6" spans="1:60" ht="38.25" x14ac:dyDescent="0.2">
      <c r="A6" s="147" t="s">
        <v>73</v>
      </c>
      <c r="B6" s="149" t="s">
        <v>74</v>
      </c>
      <c r="C6" s="149" t="s">
        <v>75</v>
      </c>
      <c r="D6" s="148" t="s">
        <v>76</v>
      </c>
      <c r="E6" s="147" t="s">
        <v>77</v>
      </c>
      <c r="F6" s="146" t="s">
        <v>78</v>
      </c>
      <c r="G6" s="147" t="s">
        <v>31</v>
      </c>
      <c r="H6" s="150" t="s">
        <v>32</v>
      </c>
      <c r="I6" s="150" t="s">
        <v>79</v>
      </c>
      <c r="J6" s="150" t="s">
        <v>33</v>
      </c>
      <c r="K6" s="150" t="s">
        <v>80</v>
      </c>
      <c r="L6" s="150" t="s">
        <v>81</v>
      </c>
      <c r="M6" s="150" t="s">
        <v>82</v>
      </c>
      <c r="N6" s="150" t="s">
        <v>83</v>
      </c>
      <c r="O6" s="150" t="s">
        <v>84</v>
      </c>
      <c r="P6" s="150" t="s">
        <v>85</v>
      </c>
      <c r="Q6" s="150" t="s">
        <v>86</v>
      </c>
      <c r="R6" s="150" t="s">
        <v>87</v>
      </c>
      <c r="S6" s="150" t="s">
        <v>88</v>
      </c>
      <c r="T6" s="150" t="s">
        <v>89</v>
      </c>
      <c r="U6" s="150" t="s">
        <v>90</v>
      </c>
      <c r="V6" s="150" t="s">
        <v>91</v>
      </c>
      <c r="W6" s="150" t="s">
        <v>92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4" t="s">
        <v>93</v>
      </c>
      <c r="B8" s="165" t="s">
        <v>56</v>
      </c>
      <c r="C8" s="185" t="s">
        <v>57</v>
      </c>
      <c r="D8" s="166"/>
      <c r="E8" s="167"/>
      <c r="F8" s="168"/>
      <c r="G8" s="168">
        <f>SUMIF(AG9:AG17,"&lt;&gt;NOR",G9:G17)</f>
        <v>0</v>
      </c>
      <c r="H8" s="168"/>
      <c r="I8" s="168">
        <f>SUM(I9:I17)</f>
        <v>0</v>
      </c>
      <c r="J8" s="168"/>
      <c r="K8" s="168">
        <f>SUM(K9:K17)</f>
        <v>0</v>
      </c>
      <c r="L8" s="168"/>
      <c r="M8" s="168">
        <f>SUM(M9:M17)</f>
        <v>0</v>
      </c>
      <c r="N8" s="168"/>
      <c r="O8" s="168">
        <f>SUM(O9:O17)</f>
        <v>0</v>
      </c>
      <c r="P8" s="168"/>
      <c r="Q8" s="168">
        <f>SUM(Q9:Q17)</f>
        <v>0</v>
      </c>
      <c r="R8" s="168"/>
      <c r="S8" s="168"/>
      <c r="T8" s="169"/>
      <c r="U8" s="163"/>
      <c r="V8" s="163">
        <f>SUM(V9:V17)</f>
        <v>729.2700000000001</v>
      </c>
      <c r="W8" s="163"/>
      <c r="AG8" t="s">
        <v>94</v>
      </c>
    </row>
    <row r="9" spans="1:60" ht="22.5" outlineLevel="1" x14ac:dyDescent="0.2">
      <c r="A9" s="170">
        <v>1</v>
      </c>
      <c r="B9" s="171" t="s">
        <v>95</v>
      </c>
      <c r="C9" s="186" t="s">
        <v>96</v>
      </c>
      <c r="D9" s="172" t="s">
        <v>97</v>
      </c>
      <c r="E9" s="173">
        <v>133.39425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5"/>
      <c r="S9" s="175" t="s">
        <v>98</v>
      </c>
      <c r="T9" s="176" t="s">
        <v>98</v>
      </c>
      <c r="U9" s="160">
        <v>4.7279999999999998</v>
      </c>
      <c r="V9" s="160">
        <f>ROUND(E9*U9,2)</f>
        <v>630.69000000000005</v>
      </c>
      <c r="W9" s="160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99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45" outlineLevel="1" x14ac:dyDescent="0.2">
      <c r="A10" s="158"/>
      <c r="B10" s="159"/>
      <c r="C10" s="187" t="s">
        <v>100</v>
      </c>
      <c r="D10" s="161"/>
      <c r="E10" s="162">
        <v>133.39425</v>
      </c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101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70">
        <v>2</v>
      </c>
      <c r="B11" s="171" t="s">
        <v>102</v>
      </c>
      <c r="C11" s="186" t="s">
        <v>103</v>
      </c>
      <c r="D11" s="172" t="s">
        <v>97</v>
      </c>
      <c r="E11" s="173">
        <v>133.39425</v>
      </c>
      <c r="F11" s="174"/>
      <c r="G11" s="175">
        <f>ROUND(E11*F11,2)</f>
        <v>0</v>
      </c>
      <c r="H11" s="174"/>
      <c r="I11" s="175">
        <f>ROUND(E11*H11,2)</f>
        <v>0</v>
      </c>
      <c r="J11" s="174"/>
      <c r="K11" s="175">
        <f>ROUND(E11*J11,2)</f>
        <v>0</v>
      </c>
      <c r="L11" s="175">
        <v>21</v>
      </c>
      <c r="M11" s="175">
        <f>G11*(1+L11/100)</f>
        <v>0</v>
      </c>
      <c r="N11" s="175">
        <v>0</v>
      </c>
      <c r="O11" s="175">
        <f>ROUND(E11*N11,2)</f>
        <v>0</v>
      </c>
      <c r="P11" s="175">
        <v>0</v>
      </c>
      <c r="Q11" s="175">
        <f>ROUND(E11*P11,2)</f>
        <v>0</v>
      </c>
      <c r="R11" s="175"/>
      <c r="S11" s="175" t="s">
        <v>98</v>
      </c>
      <c r="T11" s="176" t="s">
        <v>98</v>
      </c>
      <c r="U11" s="160">
        <v>8.6999999999999994E-2</v>
      </c>
      <c r="V11" s="160">
        <f>ROUND(E11*U11,2)</f>
        <v>11.61</v>
      </c>
      <c r="W11" s="160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104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45" outlineLevel="1" x14ac:dyDescent="0.2">
      <c r="A12" s="158"/>
      <c r="B12" s="159"/>
      <c r="C12" s="187" t="s">
        <v>100</v>
      </c>
      <c r="D12" s="161"/>
      <c r="E12" s="162">
        <v>133.39425</v>
      </c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101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70">
        <v>3</v>
      </c>
      <c r="B13" s="171" t="s">
        <v>105</v>
      </c>
      <c r="C13" s="186" t="s">
        <v>106</v>
      </c>
      <c r="D13" s="172" t="s">
        <v>97</v>
      </c>
      <c r="E13" s="173">
        <v>400.18275</v>
      </c>
      <c r="F13" s="174"/>
      <c r="G13" s="175">
        <f>ROUND(E13*F13,2)</f>
        <v>0</v>
      </c>
      <c r="H13" s="174"/>
      <c r="I13" s="175">
        <f>ROUND(E13*H13,2)</f>
        <v>0</v>
      </c>
      <c r="J13" s="174"/>
      <c r="K13" s="175">
        <f>ROUND(E13*J13,2)</f>
        <v>0</v>
      </c>
      <c r="L13" s="175">
        <v>21</v>
      </c>
      <c r="M13" s="175">
        <f>G13*(1+L13/100)</f>
        <v>0</v>
      </c>
      <c r="N13" s="175">
        <v>0</v>
      </c>
      <c r="O13" s="175">
        <f>ROUND(E13*N13,2)</f>
        <v>0</v>
      </c>
      <c r="P13" s="175">
        <v>0</v>
      </c>
      <c r="Q13" s="175">
        <f>ROUND(E13*P13,2)</f>
        <v>0</v>
      </c>
      <c r="R13" s="175"/>
      <c r="S13" s="175" t="s">
        <v>98</v>
      </c>
      <c r="T13" s="176" t="s">
        <v>98</v>
      </c>
      <c r="U13" s="160">
        <v>0</v>
      </c>
      <c r="V13" s="160">
        <f>ROUND(E13*U13,2)</f>
        <v>0</v>
      </c>
      <c r="W13" s="160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104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7" t="s">
        <v>107</v>
      </c>
      <c r="D14" s="161"/>
      <c r="E14" s="162">
        <v>400.18275</v>
      </c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101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0">
        <v>4</v>
      </c>
      <c r="B15" s="171" t="s">
        <v>108</v>
      </c>
      <c r="C15" s="186" t="s">
        <v>109</v>
      </c>
      <c r="D15" s="172" t="s">
        <v>97</v>
      </c>
      <c r="E15" s="173">
        <v>133.39425</v>
      </c>
      <c r="F15" s="174"/>
      <c r="G15" s="175">
        <f>ROUND(E15*F15,2)</f>
        <v>0</v>
      </c>
      <c r="H15" s="174"/>
      <c r="I15" s="175">
        <f>ROUND(E15*H15,2)</f>
        <v>0</v>
      </c>
      <c r="J15" s="174"/>
      <c r="K15" s="175">
        <f>ROUND(E15*J15,2)</f>
        <v>0</v>
      </c>
      <c r="L15" s="175">
        <v>21</v>
      </c>
      <c r="M15" s="175">
        <f>G15*(1+L15/100)</f>
        <v>0</v>
      </c>
      <c r="N15" s="175">
        <v>0</v>
      </c>
      <c r="O15" s="175">
        <f>ROUND(E15*N15,2)</f>
        <v>0</v>
      </c>
      <c r="P15" s="175">
        <v>0</v>
      </c>
      <c r="Q15" s="175">
        <f>ROUND(E15*P15,2)</f>
        <v>0</v>
      </c>
      <c r="R15" s="175"/>
      <c r="S15" s="175" t="s">
        <v>98</v>
      </c>
      <c r="T15" s="176" t="s">
        <v>98</v>
      </c>
      <c r="U15" s="160">
        <v>0.65200000000000002</v>
      </c>
      <c r="V15" s="160">
        <f>ROUND(E15*U15,2)</f>
        <v>86.97</v>
      </c>
      <c r="W15" s="160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104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45" outlineLevel="1" x14ac:dyDescent="0.2">
      <c r="A16" s="158"/>
      <c r="B16" s="159"/>
      <c r="C16" s="187" t="s">
        <v>100</v>
      </c>
      <c r="D16" s="161"/>
      <c r="E16" s="162">
        <v>133.39425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101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7">
        <v>5</v>
      </c>
      <c r="B17" s="178" t="s">
        <v>110</v>
      </c>
      <c r="C17" s="188" t="s">
        <v>111</v>
      </c>
      <c r="D17" s="179" t="s">
        <v>97</v>
      </c>
      <c r="E17" s="180">
        <v>133.39425</v>
      </c>
      <c r="F17" s="181"/>
      <c r="G17" s="182">
        <f>ROUND(E17*F17,2)</f>
        <v>0</v>
      </c>
      <c r="H17" s="181"/>
      <c r="I17" s="182">
        <f>ROUND(E17*H17,2)</f>
        <v>0</v>
      </c>
      <c r="J17" s="181"/>
      <c r="K17" s="182">
        <f>ROUND(E17*J17,2)</f>
        <v>0</v>
      </c>
      <c r="L17" s="182">
        <v>21</v>
      </c>
      <c r="M17" s="182">
        <f>G17*(1+L17/100)</f>
        <v>0</v>
      </c>
      <c r="N17" s="182">
        <v>0</v>
      </c>
      <c r="O17" s="182">
        <f>ROUND(E17*N17,2)</f>
        <v>0</v>
      </c>
      <c r="P17" s="182">
        <v>0</v>
      </c>
      <c r="Q17" s="182">
        <f>ROUND(E17*P17,2)</f>
        <v>0</v>
      </c>
      <c r="R17" s="182"/>
      <c r="S17" s="182" t="s">
        <v>98</v>
      </c>
      <c r="T17" s="183" t="s">
        <v>98</v>
      </c>
      <c r="U17" s="160">
        <v>0</v>
      </c>
      <c r="V17" s="160">
        <f>ROUND(E17*U17,2)</f>
        <v>0</v>
      </c>
      <c r="W17" s="160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99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x14ac:dyDescent="0.2">
      <c r="A18" s="164" t="s">
        <v>93</v>
      </c>
      <c r="B18" s="165" t="s">
        <v>58</v>
      </c>
      <c r="C18" s="185" t="s">
        <v>59</v>
      </c>
      <c r="D18" s="166"/>
      <c r="E18" s="167"/>
      <c r="F18" s="168"/>
      <c r="G18" s="168">
        <f>SUMIF(AG19:AG42,"&lt;&gt;NOR",G19:G42)</f>
        <v>0</v>
      </c>
      <c r="H18" s="168"/>
      <c r="I18" s="168">
        <f>SUM(I19:I42)</f>
        <v>0</v>
      </c>
      <c r="J18" s="168"/>
      <c r="K18" s="168">
        <f>SUM(K19:K42)</f>
        <v>0</v>
      </c>
      <c r="L18" s="168"/>
      <c r="M18" s="168">
        <f>SUM(M19:M42)</f>
        <v>0</v>
      </c>
      <c r="N18" s="168"/>
      <c r="O18" s="168">
        <f>SUM(O19:O42)</f>
        <v>0.24000000000000002</v>
      </c>
      <c r="P18" s="168"/>
      <c r="Q18" s="168">
        <f>SUM(Q19:Q42)</f>
        <v>355.86</v>
      </c>
      <c r="R18" s="168"/>
      <c r="S18" s="168"/>
      <c r="T18" s="169"/>
      <c r="U18" s="163"/>
      <c r="V18" s="163">
        <f>SUM(V19:V42)</f>
        <v>1492.77</v>
      </c>
      <c r="W18" s="163"/>
      <c r="AG18" t="s">
        <v>94</v>
      </c>
    </row>
    <row r="19" spans="1:60" outlineLevel="1" x14ac:dyDescent="0.2">
      <c r="A19" s="170">
        <v>6</v>
      </c>
      <c r="B19" s="171" t="s">
        <v>112</v>
      </c>
      <c r="C19" s="186" t="s">
        <v>113</v>
      </c>
      <c r="D19" s="172" t="s">
        <v>114</v>
      </c>
      <c r="E19" s="173">
        <v>7.9649999999999999</v>
      </c>
      <c r="F19" s="174"/>
      <c r="G19" s="175">
        <f>ROUND(E19*F19,2)</f>
        <v>0</v>
      </c>
      <c r="H19" s="174"/>
      <c r="I19" s="175">
        <f>ROUND(E19*H19,2)</f>
        <v>0</v>
      </c>
      <c r="J19" s="174"/>
      <c r="K19" s="175">
        <f>ROUND(E19*J19,2)</f>
        <v>0</v>
      </c>
      <c r="L19" s="175">
        <v>21</v>
      </c>
      <c r="M19" s="175">
        <f>G19*(1+L19/100)</f>
        <v>0</v>
      </c>
      <c r="N19" s="175">
        <v>6.7000000000000002E-4</v>
      </c>
      <c r="O19" s="175">
        <f>ROUND(E19*N19,2)</f>
        <v>0.01</v>
      </c>
      <c r="P19" s="175">
        <v>8.2000000000000003E-2</v>
      </c>
      <c r="Q19" s="175">
        <f>ROUND(E19*P19,2)</f>
        <v>0.65</v>
      </c>
      <c r="R19" s="175"/>
      <c r="S19" s="175" t="s">
        <v>98</v>
      </c>
      <c r="T19" s="176" t="s">
        <v>98</v>
      </c>
      <c r="U19" s="160">
        <v>0.6</v>
      </c>
      <c r="V19" s="160">
        <f>ROUND(E19*U19,2)</f>
        <v>4.78</v>
      </c>
      <c r="W19" s="160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99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/>
      <c r="B20" s="159"/>
      <c r="C20" s="187" t="s">
        <v>115</v>
      </c>
      <c r="D20" s="161"/>
      <c r="E20" s="162">
        <v>0.81</v>
      </c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101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187" t="s">
        <v>116</v>
      </c>
      <c r="D21" s="161"/>
      <c r="E21" s="162">
        <v>4.7249999999999996</v>
      </c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101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87" t="s">
        <v>117</v>
      </c>
      <c r="D22" s="161"/>
      <c r="E22" s="162">
        <v>2.4300000000000002</v>
      </c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101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70">
        <v>7</v>
      </c>
      <c r="B23" s="171" t="s">
        <v>118</v>
      </c>
      <c r="C23" s="186" t="s">
        <v>119</v>
      </c>
      <c r="D23" s="172" t="s">
        <v>97</v>
      </c>
      <c r="E23" s="173">
        <v>13.33943</v>
      </c>
      <c r="F23" s="174"/>
      <c r="G23" s="175">
        <f>ROUND(E23*F23,2)</f>
        <v>0</v>
      </c>
      <c r="H23" s="174"/>
      <c r="I23" s="175">
        <f>ROUND(E23*H23,2)</f>
        <v>0</v>
      </c>
      <c r="J23" s="174"/>
      <c r="K23" s="175">
        <f>ROUND(E23*J23,2)</f>
        <v>0</v>
      </c>
      <c r="L23" s="175">
        <v>21</v>
      </c>
      <c r="M23" s="175">
        <f>G23*(1+L23/100)</f>
        <v>0</v>
      </c>
      <c r="N23" s="175">
        <v>0</v>
      </c>
      <c r="O23" s="175">
        <f>ROUND(E23*N23,2)</f>
        <v>0</v>
      </c>
      <c r="P23" s="175">
        <v>2.2000000000000002</v>
      </c>
      <c r="Q23" s="175">
        <f>ROUND(E23*P23,2)</f>
        <v>29.35</v>
      </c>
      <c r="R23" s="175"/>
      <c r="S23" s="175" t="s">
        <v>98</v>
      </c>
      <c r="T23" s="176" t="s">
        <v>98</v>
      </c>
      <c r="U23" s="160">
        <v>7.1950000000000003</v>
      </c>
      <c r="V23" s="160">
        <f>ROUND(E23*U23,2)</f>
        <v>95.98</v>
      </c>
      <c r="W23" s="160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99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87" t="s">
        <v>120</v>
      </c>
      <c r="D24" s="161"/>
      <c r="E24" s="162">
        <v>13.33943</v>
      </c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101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70">
        <v>8</v>
      </c>
      <c r="B25" s="171" t="s">
        <v>121</v>
      </c>
      <c r="C25" s="186" t="s">
        <v>122</v>
      </c>
      <c r="D25" s="172" t="s">
        <v>97</v>
      </c>
      <c r="E25" s="173">
        <v>133.39425</v>
      </c>
      <c r="F25" s="174"/>
      <c r="G25" s="175">
        <f>ROUND(E25*F25,2)</f>
        <v>0</v>
      </c>
      <c r="H25" s="174"/>
      <c r="I25" s="175">
        <f>ROUND(E25*H25,2)</f>
        <v>0</v>
      </c>
      <c r="J25" s="174"/>
      <c r="K25" s="175">
        <f>ROUND(E25*J25,2)</f>
        <v>0</v>
      </c>
      <c r="L25" s="175">
        <v>21</v>
      </c>
      <c r="M25" s="175">
        <f>G25*(1+L25/100)</f>
        <v>0</v>
      </c>
      <c r="N25" s="175">
        <v>0</v>
      </c>
      <c r="O25" s="175">
        <f>ROUND(E25*N25,2)</f>
        <v>0</v>
      </c>
      <c r="P25" s="175">
        <v>2.2000000000000002</v>
      </c>
      <c r="Q25" s="175">
        <f>ROUND(E25*P25,2)</f>
        <v>293.47000000000003</v>
      </c>
      <c r="R25" s="175"/>
      <c r="S25" s="175" t="s">
        <v>98</v>
      </c>
      <c r="T25" s="176" t="s">
        <v>98</v>
      </c>
      <c r="U25" s="160">
        <v>5.867</v>
      </c>
      <c r="V25" s="160">
        <f>ROUND(E25*U25,2)</f>
        <v>782.62</v>
      </c>
      <c r="W25" s="160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99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45" outlineLevel="1" x14ac:dyDescent="0.2">
      <c r="A26" s="158"/>
      <c r="B26" s="159"/>
      <c r="C26" s="187" t="s">
        <v>123</v>
      </c>
      <c r="D26" s="161"/>
      <c r="E26" s="162">
        <v>133.39425</v>
      </c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101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ht="22.5" outlineLevel="1" x14ac:dyDescent="0.2">
      <c r="A27" s="170">
        <v>9</v>
      </c>
      <c r="B27" s="171" t="s">
        <v>124</v>
      </c>
      <c r="C27" s="186" t="s">
        <v>125</v>
      </c>
      <c r="D27" s="172" t="s">
        <v>97</v>
      </c>
      <c r="E27" s="173">
        <v>72.760499999999993</v>
      </c>
      <c r="F27" s="174"/>
      <c r="G27" s="175">
        <f>ROUND(E27*F27,2)</f>
        <v>0</v>
      </c>
      <c r="H27" s="174"/>
      <c r="I27" s="175">
        <f>ROUND(E27*H27,2)</f>
        <v>0</v>
      </c>
      <c r="J27" s="174"/>
      <c r="K27" s="175">
        <f>ROUND(E27*J27,2)</f>
        <v>0</v>
      </c>
      <c r="L27" s="175">
        <v>21</v>
      </c>
      <c r="M27" s="175">
        <f>G27*(1+L27/100)</f>
        <v>0</v>
      </c>
      <c r="N27" s="175">
        <v>0</v>
      </c>
      <c r="O27" s="175">
        <f>ROUND(E27*N27,2)</f>
        <v>0</v>
      </c>
      <c r="P27" s="175">
        <v>0</v>
      </c>
      <c r="Q27" s="175">
        <f>ROUND(E27*P27,2)</f>
        <v>0</v>
      </c>
      <c r="R27" s="175"/>
      <c r="S27" s="175" t="s">
        <v>98</v>
      </c>
      <c r="T27" s="176" t="s">
        <v>98</v>
      </c>
      <c r="U27" s="160">
        <v>5.64</v>
      </c>
      <c r="V27" s="160">
        <f>ROUND(E27*U27,2)</f>
        <v>410.37</v>
      </c>
      <c r="W27" s="160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99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45" outlineLevel="1" x14ac:dyDescent="0.2">
      <c r="A28" s="158"/>
      <c r="B28" s="159"/>
      <c r="C28" s="187" t="s">
        <v>126</v>
      </c>
      <c r="D28" s="161"/>
      <c r="E28" s="162">
        <v>72.760499999999993</v>
      </c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101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70">
        <v>10</v>
      </c>
      <c r="B29" s="171" t="s">
        <v>127</v>
      </c>
      <c r="C29" s="186" t="s">
        <v>128</v>
      </c>
      <c r="D29" s="172" t="s">
        <v>129</v>
      </c>
      <c r="E29" s="173">
        <v>117.6</v>
      </c>
      <c r="F29" s="174"/>
      <c r="G29" s="175">
        <f>ROUND(E29*F29,2)</f>
        <v>0</v>
      </c>
      <c r="H29" s="174"/>
      <c r="I29" s="175">
        <f>ROUND(E29*H29,2)</f>
        <v>0</v>
      </c>
      <c r="J29" s="174"/>
      <c r="K29" s="175">
        <f>ROUND(E29*J29,2)</f>
        <v>0</v>
      </c>
      <c r="L29" s="175">
        <v>21</v>
      </c>
      <c r="M29" s="175">
        <f>G29*(1+L29/100)</f>
        <v>0</v>
      </c>
      <c r="N29" s="175">
        <v>0</v>
      </c>
      <c r="O29" s="175">
        <f>ROUND(E29*N29,2)</f>
        <v>0</v>
      </c>
      <c r="P29" s="175">
        <v>8.2000000000000003E-2</v>
      </c>
      <c r="Q29" s="175">
        <f>ROUND(E29*P29,2)</f>
        <v>9.64</v>
      </c>
      <c r="R29" s="175"/>
      <c r="S29" s="175" t="s">
        <v>98</v>
      </c>
      <c r="T29" s="176" t="s">
        <v>98</v>
      </c>
      <c r="U29" s="160">
        <v>0.42099999999999999</v>
      </c>
      <c r="V29" s="160">
        <f>ROUND(E29*U29,2)</f>
        <v>49.51</v>
      </c>
      <c r="W29" s="160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99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33.75" outlineLevel="1" x14ac:dyDescent="0.2">
      <c r="A30" s="158"/>
      <c r="B30" s="159"/>
      <c r="C30" s="187" t="s">
        <v>130</v>
      </c>
      <c r="D30" s="161"/>
      <c r="E30" s="162">
        <v>117.6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101</v>
      </c>
      <c r="AH30" s="151">
        <v>0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0">
        <v>11</v>
      </c>
      <c r="B31" s="171" t="s">
        <v>131</v>
      </c>
      <c r="C31" s="186" t="s">
        <v>132</v>
      </c>
      <c r="D31" s="172" t="s">
        <v>114</v>
      </c>
      <c r="E31" s="173">
        <v>48.6</v>
      </c>
      <c r="F31" s="174"/>
      <c r="G31" s="175">
        <f>ROUND(E31*F31,2)</f>
        <v>0</v>
      </c>
      <c r="H31" s="174"/>
      <c r="I31" s="175">
        <f>ROUND(E31*H31,2)</f>
        <v>0</v>
      </c>
      <c r="J31" s="174"/>
      <c r="K31" s="175">
        <f>ROUND(E31*J31,2)</f>
        <v>0</v>
      </c>
      <c r="L31" s="175">
        <v>21</v>
      </c>
      <c r="M31" s="175">
        <f>G31*(1+L31/100)</f>
        <v>0</v>
      </c>
      <c r="N31" s="175">
        <v>3.4000000000000002E-4</v>
      </c>
      <c r="O31" s="175">
        <f>ROUND(E31*N31,2)</f>
        <v>0.02</v>
      </c>
      <c r="P31" s="175">
        <v>0.183</v>
      </c>
      <c r="Q31" s="175">
        <f>ROUND(E31*P31,2)</f>
        <v>8.89</v>
      </c>
      <c r="R31" s="175"/>
      <c r="S31" s="175" t="s">
        <v>98</v>
      </c>
      <c r="T31" s="176" t="s">
        <v>98</v>
      </c>
      <c r="U31" s="160">
        <v>0.5</v>
      </c>
      <c r="V31" s="160">
        <f>ROUND(E31*U31,2)</f>
        <v>24.3</v>
      </c>
      <c r="W31" s="160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99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7" t="s">
        <v>133</v>
      </c>
      <c r="D32" s="161"/>
      <c r="E32" s="162">
        <v>48.6</v>
      </c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101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0">
        <v>12</v>
      </c>
      <c r="B33" s="171" t="s">
        <v>134</v>
      </c>
      <c r="C33" s="186" t="s">
        <v>135</v>
      </c>
      <c r="D33" s="172" t="s">
        <v>114</v>
      </c>
      <c r="E33" s="173">
        <v>138.82499999999999</v>
      </c>
      <c r="F33" s="174"/>
      <c r="G33" s="175">
        <f>ROUND(E33*F33,2)</f>
        <v>0</v>
      </c>
      <c r="H33" s="174"/>
      <c r="I33" s="175">
        <f>ROUND(E33*H33,2)</f>
        <v>0</v>
      </c>
      <c r="J33" s="174"/>
      <c r="K33" s="175">
        <f>ROUND(E33*J33,2)</f>
        <v>0</v>
      </c>
      <c r="L33" s="175">
        <v>21</v>
      </c>
      <c r="M33" s="175">
        <f>G33*(1+L33/100)</f>
        <v>0</v>
      </c>
      <c r="N33" s="175">
        <v>1E-3</v>
      </c>
      <c r="O33" s="175">
        <f>ROUND(E33*N33,2)</f>
        <v>0.14000000000000001</v>
      </c>
      <c r="P33" s="175">
        <v>6.2E-2</v>
      </c>
      <c r="Q33" s="175">
        <f>ROUND(E33*P33,2)</f>
        <v>8.61</v>
      </c>
      <c r="R33" s="175"/>
      <c r="S33" s="175" t="s">
        <v>98</v>
      </c>
      <c r="T33" s="176" t="s">
        <v>98</v>
      </c>
      <c r="U33" s="160">
        <v>0.61199999999999999</v>
      </c>
      <c r="V33" s="160">
        <f>ROUND(E33*U33,2)</f>
        <v>84.96</v>
      </c>
      <c r="W33" s="160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99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187" t="s">
        <v>136</v>
      </c>
      <c r="D34" s="161"/>
      <c r="E34" s="162">
        <v>1.8</v>
      </c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101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187" t="s">
        <v>137</v>
      </c>
      <c r="D35" s="161"/>
      <c r="E35" s="162">
        <v>72.224999999999994</v>
      </c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101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187" t="s">
        <v>138</v>
      </c>
      <c r="D36" s="161"/>
      <c r="E36" s="162">
        <v>64.8</v>
      </c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101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0">
        <v>13</v>
      </c>
      <c r="B37" s="171" t="s">
        <v>139</v>
      </c>
      <c r="C37" s="186" t="s">
        <v>140</v>
      </c>
      <c r="D37" s="172" t="s">
        <v>114</v>
      </c>
      <c r="E37" s="173">
        <v>60.142499999999998</v>
      </c>
      <c r="F37" s="174"/>
      <c r="G37" s="175">
        <f>ROUND(E37*F37,2)</f>
        <v>0</v>
      </c>
      <c r="H37" s="174"/>
      <c r="I37" s="175">
        <f>ROUND(E37*H37,2)</f>
        <v>0</v>
      </c>
      <c r="J37" s="174"/>
      <c r="K37" s="175">
        <f>ROUND(E37*J37,2)</f>
        <v>0</v>
      </c>
      <c r="L37" s="175">
        <v>21</v>
      </c>
      <c r="M37" s="175">
        <f>G37*(1+L37/100)</f>
        <v>0</v>
      </c>
      <c r="N37" s="175">
        <v>9.2000000000000003E-4</v>
      </c>
      <c r="O37" s="175">
        <f>ROUND(E37*N37,2)</f>
        <v>0.06</v>
      </c>
      <c r="P37" s="175">
        <v>5.3999999999999999E-2</v>
      </c>
      <c r="Q37" s="175">
        <f>ROUND(E37*P37,2)</f>
        <v>3.25</v>
      </c>
      <c r="R37" s="175"/>
      <c r="S37" s="175" t="s">
        <v>98</v>
      </c>
      <c r="T37" s="176" t="s">
        <v>98</v>
      </c>
      <c r="U37" s="160">
        <v>0.46500000000000002</v>
      </c>
      <c r="V37" s="160">
        <f>ROUND(E37*U37,2)</f>
        <v>27.97</v>
      </c>
      <c r="W37" s="160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99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8"/>
      <c r="B38" s="159"/>
      <c r="C38" s="187" t="s">
        <v>141</v>
      </c>
      <c r="D38" s="161"/>
      <c r="E38" s="162">
        <v>60.142499999999998</v>
      </c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101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70">
        <v>14</v>
      </c>
      <c r="B39" s="171" t="s">
        <v>142</v>
      </c>
      <c r="C39" s="186" t="s">
        <v>143</v>
      </c>
      <c r="D39" s="172" t="s">
        <v>114</v>
      </c>
      <c r="E39" s="173">
        <v>3.33</v>
      </c>
      <c r="F39" s="174"/>
      <c r="G39" s="175">
        <f>ROUND(E39*F39,2)</f>
        <v>0</v>
      </c>
      <c r="H39" s="174"/>
      <c r="I39" s="175">
        <f>ROUND(E39*H39,2)</f>
        <v>0</v>
      </c>
      <c r="J39" s="174"/>
      <c r="K39" s="175">
        <f>ROUND(E39*J39,2)</f>
        <v>0</v>
      </c>
      <c r="L39" s="175">
        <v>21</v>
      </c>
      <c r="M39" s="175">
        <f>G39*(1+L39/100)</f>
        <v>0</v>
      </c>
      <c r="N39" s="175">
        <v>0</v>
      </c>
      <c r="O39" s="175">
        <f>ROUND(E39*N39,2)</f>
        <v>0</v>
      </c>
      <c r="P39" s="175">
        <v>0</v>
      </c>
      <c r="Q39" s="175">
        <f>ROUND(E39*P39,2)</f>
        <v>0</v>
      </c>
      <c r="R39" s="175"/>
      <c r="S39" s="175" t="s">
        <v>144</v>
      </c>
      <c r="T39" s="176" t="s">
        <v>145</v>
      </c>
      <c r="U39" s="160">
        <v>0</v>
      </c>
      <c r="V39" s="160">
        <f>ROUND(E39*U39,2)</f>
        <v>0</v>
      </c>
      <c r="W39" s="160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146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187" t="s">
        <v>147</v>
      </c>
      <c r="D40" s="161"/>
      <c r="E40" s="162">
        <v>3.33</v>
      </c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101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70">
        <v>15</v>
      </c>
      <c r="B41" s="171" t="s">
        <v>148</v>
      </c>
      <c r="C41" s="186" t="s">
        <v>149</v>
      </c>
      <c r="D41" s="172" t="s">
        <v>97</v>
      </c>
      <c r="E41" s="173">
        <v>0.83250000000000002</v>
      </c>
      <c r="F41" s="174"/>
      <c r="G41" s="175">
        <f>ROUND(E41*F41,2)</f>
        <v>0</v>
      </c>
      <c r="H41" s="174"/>
      <c r="I41" s="175">
        <f>ROUND(E41*H41,2)</f>
        <v>0</v>
      </c>
      <c r="J41" s="174"/>
      <c r="K41" s="175">
        <f>ROUND(E41*J41,2)</f>
        <v>0</v>
      </c>
      <c r="L41" s="175">
        <v>21</v>
      </c>
      <c r="M41" s="175">
        <f>G41*(1+L41/100)</f>
        <v>0</v>
      </c>
      <c r="N41" s="175">
        <v>7.7099999999999998E-3</v>
      </c>
      <c r="O41" s="175">
        <f>ROUND(E41*N41,2)</f>
        <v>0.01</v>
      </c>
      <c r="P41" s="175">
        <v>2.4</v>
      </c>
      <c r="Q41" s="175">
        <f>ROUND(E41*P41,2)</f>
        <v>2</v>
      </c>
      <c r="R41" s="175"/>
      <c r="S41" s="175" t="s">
        <v>144</v>
      </c>
      <c r="T41" s="176" t="s">
        <v>145</v>
      </c>
      <c r="U41" s="160">
        <v>14.752000000000001</v>
      </c>
      <c r="V41" s="160">
        <f>ROUND(E41*U41,2)</f>
        <v>12.28</v>
      </c>
      <c r="W41" s="160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146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7" t="s">
        <v>150</v>
      </c>
      <c r="D42" s="161"/>
      <c r="E42" s="162">
        <v>0.83250000000000002</v>
      </c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101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x14ac:dyDescent="0.2">
      <c r="A43" s="164" t="s">
        <v>93</v>
      </c>
      <c r="B43" s="165" t="s">
        <v>60</v>
      </c>
      <c r="C43" s="185" t="s">
        <v>61</v>
      </c>
      <c r="D43" s="166"/>
      <c r="E43" s="167"/>
      <c r="F43" s="168"/>
      <c r="G43" s="168">
        <f>SUMIF(AG44:AG52,"&lt;&gt;NOR",G44:G52)</f>
        <v>0</v>
      </c>
      <c r="H43" s="168"/>
      <c r="I43" s="168">
        <f>SUM(I44:I52)</f>
        <v>0</v>
      </c>
      <c r="J43" s="168"/>
      <c r="K43" s="168">
        <f>SUM(K44:K52)</f>
        <v>0</v>
      </c>
      <c r="L43" s="168"/>
      <c r="M43" s="168">
        <f>SUM(M44:M52)</f>
        <v>0</v>
      </c>
      <c r="N43" s="168"/>
      <c r="O43" s="168">
        <f>SUM(O44:O52)</f>
        <v>0.19</v>
      </c>
      <c r="P43" s="168"/>
      <c r="Q43" s="168">
        <f>SUM(Q44:Q52)</f>
        <v>17.28</v>
      </c>
      <c r="R43" s="168"/>
      <c r="S43" s="168"/>
      <c r="T43" s="169"/>
      <c r="U43" s="163"/>
      <c r="V43" s="163">
        <f>SUM(V44:V52)</f>
        <v>89.710000000000008</v>
      </c>
      <c r="W43" s="163"/>
      <c r="AG43" t="s">
        <v>94</v>
      </c>
    </row>
    <row r="44" spans="1:60" outlineLevel="1" x14ac:dyDescent="0.2">
      <c r="A44" s="170">
        <v>16</v>
      </c>
      <c r="B44" s="171" t="s">
        <v>151</v>
      </c>
      <c r="C44" s="186" t="s">
        <v>152</v>
      </c>
      <c r="D44" s="172" t="s">
        <v>97</v>
      </c>
      <c r="E44" s="173">
        <v>7.3385999999999996</v>
      </c>
      <c r="F44" s="174"/>
      <c r="G44" s="175">
        <f>ROUND(E44*F44,2)</f>
        <v>0</v>
      </c>
      <c r="H44" s="174"/>
      <c r="I44" s="175">
        <f>ROUND(E44*H44,2)</f>
        <v>0</v>
      </c>
      <c r="J44" s="174"/>
      <c r="K44" s="175">
        <f>ROUND(E44*J44,2)</f>
        <v>0</v>
      </c>
      <c r="L44" s="175">
        <v>21</v>
      </c>
      <c r="M44" s="175">
        <f>G44*(1+L44/100)</f>
        <v>0</v>
      </c>
      <c r="N44" s="175">
        <v>1.82E-3</v>
      </c>
      <c r="O44" s="175">
        <f>ROUND(E44*N44,2)</f>
        <v>0.01</v>
      </c>
      <c r="P44" s="175">
        <v>1.95</v>
      </c>
      <c r="Q44" s="175">
        <f>ROUND(E44*P44,2)</f>
        <v>14.31</v>
      </c>
      <c r="R44" s="175"/>
      <c r="S44" s="175" t="s">
        <v>98</v>
      </c>
      <c r="T44" s="176" t="s">
        <v>98</v>
      </c>
      <c r="U44" s="160">
        <v>5.633</v>
      </c>
      <c r="V44" s="160">
        <f>ROUND(E44*U44,2)</f>
        <v>41.34</v>
      </c>
      <c r="W44" s="160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99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187" t="s">
        <v>153</v>
      </c>
      <c r="D45" s="161"/>
      <c r="E45" s="162">
        <v>7.3385999999999996</v>
      </c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101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0">
        <v>17</v>
      </c>
      <c r="B46" s="171" t="s">
        <v>154</v>
      </c>
      <c r="C46" s="186" t="s">
        <v>155</v>
      </c>
      <c r="D46" s="172" t="s">
        <v>129</v>
      </c>
      <c r="E46" s="173">
        <v>45.65</v>
      </c>
      <c r="F46" s="174"/>
      <c r="G46" s="175">
        <f>ROUND(E46*F46,2)</f>
        <v>0</v>
      </c>
      <c r="H46" s="174"/>
      <c r="I46" s="175">
        <f>ROUND(E46*H46,2)</f>
        <v>0</v>
      </c>
      <c r="J46" s="174"/>
      <c r="K46" s="175">
        <f>ROUND(E46*J46,2)</f>
        <v>0</v>
      </c>
      <c r="L46" s="175">
        <v>21</v>
      </c>
      <c r="M46" s="175">
        <f>G46*(1+L46/100)</f>
        <v>0</v>
      </c>
      <c r="N46" s="175">
        <v>0</v>
      </c>
      <c r="O46" s="175">
        <f>ROUND(E46*N46,2)</f>
        <v>0</v>
      </c>
      <c r="P46" s="175">
        <v>6.5000000000000002E-2</v>
      </c>
      <c r="Q46" s="175">
        <f>ROUND(E46*P46,2)</f>
        <v>2.97</v>
      </c>
      <c r="R46" s="175"/>
      <c r="S46" s="175" t="s">
        <v>98</v>
      </c>
      <c r="T46" s="176" t="s">
        <v>98</v>
      </c>
      <c r="U46" s="160">
        <v>0.93</v>
      </c>
      <c r="V46" s="160">
        <f>ROUND(E46*U46,2)</f>
        <v>42.45</v>
      </c>
      <c r="W46" s="160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99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187" t="s">
        <v>156</v>
      </c>
      <c r="D47" s="161"/>
      <c r="E47" s="162">
        <v>29.6</v>
      </c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101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187" t="s">
        <v>157</v>
      </c>
      <c r="D48" s="161"/>
      <c r="E48" s="162">
        <v>11.25</v>
      </c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101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187" t="s">
        <v>158</v>
      </c>
      <c r="D49" s="161"/>
      <c r="E49" s="162">
        <v>4.8</v>
      </c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101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0">
        <v>18</v>
      </c>
      <c r="B50" s="171" t="s">
        <v>159</v>
      </c>
      <c r="C50" s="186" t="s">
        <v>160</v>
      </c>
      <c r="D50" s="172" t="s">
        <v>129</v>
      </c>
      <c r="E50" s="173">
        <v>10</v>
      </c>
      <c r="F50" s="174"/>
      <c r="G50" s="175">
        <f>ROUND(E50*F50,2)</f>
        <v>0</v>
      </c>
      <c r="H50" s="174"/>
      <c r="I50" s="175">
        <f>ROUND(E50*H50,2)</f>
        <v>0</v>
      </c>
      <c r="J50" s="174"/>
      <c r="K50" s="175">
        <f>ROUND(E50*J50,2)</f>
        <v>0</v>
      </c>
      <c r="L50" s="175">
        <v>21</v>
      </c>
      <c r="M50" s="175">
        <f>G50*(1+L50/100)</f>
        <v>0</v>
      </c>
      <c r="N50" s="175">
        <v>1.8069999999999999E-2</v>
      </c>
      <c r="O50" s="175">
        <f>ROUND(E50*N50,2)</f>
        <v>0.18</v>
      </c>
      <c r="P50" s="175">
        <v>0</v>
      </c>
      <c r="Q50" s="175">
        <f>ROUND(E50*P50,2)</f>
        <v>0</v>
      </c>
      <c r="R50" s="175"/>
      <c r="S50" s="175" t="s">
        <v>98</v>
      </c>
      <c r="T50" s="176" t="s">
        <v>98</v>
      </c>
      <c r="U50" s="160">
        <v>0.59199999999999997</v>
      </c>
      <c r="V50" s="160">
        <f>ROUND(E50*U50,2)</f>
        <v>5.92</v>
      </c>
      <c r="W50" s="160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99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187" t="s">
        <v>161</v>
      </c>
      <c r="D51" s="161"/>
      <c r="E51" s="162">
        <v>10</v>
      </c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101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77">
        <v>19</v>
      </c>
      <c r="B52" s="178" t="s">
        <v>162</v>
      </c>
      <c r="C52" s="188" t="s">
        <v>163</v>
      </c>
      <c r="D52" s="179" t="s">
        <v>97</v>
      </c>
      <c r="E52" s="180">
        <v>1.5</v>
      </c>
      <c r="F52" s="181"/>
      <c r="G52" s="182">
        <f>ROUND(E52*F52,2)</f>
        <v>0</v>
      </c>
      <c r="H52" s="181"/>
      <c r="I52" s="182">
        <f>ROUND(E52*H52,2)</f>
        <v>0</v>
      </c>
      <c r="J52" s="181"/>
      <c r="K52" s="182">
        <f>ROUND(E52*J52,2)</f>
        <v>0</v>
      </c>
      <c r="L52" s="182">
        <v>21</v>
      </c>
      <c r="M52" s="182">
        <f>G52*(1+L52/100)</f>
        <v>0</v>
      </c>
      <c r="N52" s="182">
        <v>0</v>
      </c>
      <c r="O52" s="182">
        <f>ROUND(E52*N52,2)</f>
        <v>0</v>
      </c>
      <c r="P52" s="182">
        <v>0</v>
      </c>
      <c r="Q52" s="182">
        <f>ROUND(E52*P52,2)</f>
        <v>0</v>
      </c>
      <c r="R52" s="182"/>
      <c r="S52" s="182" t="s">
        <v>144</v>
      </c>
      <c r="T52" s="183" t="s">
        <v>145</v>
      </c>
      <c r="U52" s="160">
        <v>0</v>
      </c>
      <c r="V52" s="160">
        <f>ROUND(E52*U52,2)</f>
        <v>0</v>
      </c>
      <c r="W52" s="160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146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x14ac:dyDescent="0.2">
      <c r="A53" s="164" t="s">
        <v>93</v>
      </c>
      <c r="B53" s="165" t="s">
        <v>62</v>
      </c>
      <c r="C53" s="185" t="s">
        <v>63</v>
      </c>
      <c r="D53" s="166"/>
      <c r="E53" s="167"/>
      <c r="F53" s="168"/>
      <c r="G53" s="168">
        <f>SUMIF(AG54:AG55,"&lt;&gt;NOR",G54:G55)</f>
        <v>0</v>
      </c>
      <c r="H53" s="168"/>
      <c r="I53" s="168">
        <f>SUM(I54:I55)</f>
        <v>0</v>
      </c>
      <c r="J53" s="168"/>
      <c r="K53" s="168">
        <f>SUM(K54:K55)</f>
        <v>0</v>
      </c>
      <c r="L53" s="168"/>
      <c r="M53" s="168">
        <f>SUM(M54:M55)</f>
        <v>0</v>
      </c>
      <c r="N53" s="168"/>
      <c r="O53" s="168">
        <f>SUM(O54:O55)</f>
        <v>0</v>
      </c>
      <c r="P53" s="168"/>
      <c r="Q53" s="168">
        <f>SUM(Q54:Q55)</f>
        <v>0.33</v>
      </c>
      <c r="R53" s="168"/>
      <c r="S53" s="168"/>
      <c r="T53" s="169"/>
      <c r="U53" s="163"/>
      <c r="V53" s="163">
        <f>SUM(V54:V55)</f>
        <v>14.01</v>
      </c>
      <c r="W53" s="163"/>
      <c r="AG53" t="s">
        <v>94</v>
      </c>
    </row>
    <row r="54" spans="1:60" ht="22.5" outlineLevel="1" x14ac:dyDescent="0.2">
      <c r="A54" s="170">
        <v>20</v>
      </c>
      <c r="B54" s="171" t="s">
        <v>164</v>
      </c>
      <c r="C54" s="186" t="s">
        <v>165</v>
      </c>
      <c r="D54" s="172" t="s">
        <v>114</v>
      </c>
      <c r="E54" s="173">
        <v>133.39425</v>
      </c>
      <c r="F54" s="174"/>
      <c r="G54" s="175">
        <f>ROUND(E54*F54,2)</f>
        <v>0</v>
      </c>
      <c r="H54" s="174"/>
      <c r="I54" s="175">
        <f>ROUND(E54*H54,2)</f>
        <v>0</v>
      </c>
      <c r="J54" s="174"/>
      <c r="K54" s="175">
        <f>ROUND(E54*J54,2)</f>
        <v>0</v>
      </c>
      <c r="L54" s="175">
        <v>21</v>
      </c>
      <c r="M54" s="175">
        <f>G54*(1+L54/100)</f>
        <v>0</v>
      </c>
      <c r="N54" s="175">
        <v>0</v>
      </c>
      <c r="O54" s="175">
        <f>ROUND(E54*N54,2)</f>
        <v>0</v>
      </c>
      <c r="P54" s="175">
        <v>2.5000000000000001E-3</v>
      </c>
      <c r="Q54" s="175">
        <f>ROUND(E54*P54,2)</f>
        <v>0.33</v>
      </c>
      <c r="R54" s="175"/>
      <c r="S54" s="175" t="s">
        <v>98</v>
      </c>
      <c r="T54" s="176" t="s">
        <v>98</v>
      </c>
      <c r="U54" s="160">
        <v>0.105</v>
      </c>
      <c r="V54" s="160">
        <f>ROUND(E54*U54,2)</f>
        <v>14.01</v>
      </c>
      <c r="W54" s="160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166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ht="45" outlineLevel="1" x14ac:dyDescent="0.2">
      <c r="A55" s="158"/>
      <c r="B55" s="159"/>
      <c r="C55" s="187" t="s">
        <v>167</v>
      </c>
      <c r="D55" s="161"/>
      <c r="E55" s="162">
        <v>133.39425</v>
      </c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101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x14ac:dyDescent="0.2">
      <c r="A56" s="164" t="s">
        <v>93</v>
      </c>
      <c r="B56" s="165" t="s">
        <v>64</v>
      </c>
      <c r="C56" s="185" t="s">
        <v>65</v>
      </c>
      <c r="D56" s="166"/>
      <c r="E56" s="167"/>
      <c r="F56" s="168"/>
      <c r="G56" s="168">
        <f>SUMIF(AG57:AG63,"&lt;&gt;NOR",G57:G63)</f>
        <v>0</v>
      </c>
      <c r="H56" s="168"/>
      <c r="I56" s="168">
        <f>SUM(I57:I63)</f>
        <v>0</v>
      </c>
      <c r="J56" s="168"/>
      <c r="K56" s="168">
        <f>SUM(K57:K63)</f>
        <v>0</v>
      </c>
      <c r="L56" s="168"/>
      <c r="M56" s="168">
        <f>SUM(M57:M63)</f>
        <v>0</v>
      </c>
      <c r="N56" s="168"/>
      <c r="O56" s="168">
        <f>SUM(O57:O63)</f>
        <v>0</v>
      </c>
      <c r="P56" s="168"/>
      <c r="Q56" s="168">
        <f>SUM(Q57:Q63)</f>
        <v>0</v>
      </c>
      <c r="R56" s="168"/>
      <c r="S56" s="168"/>
      <c r="T56" s="169"/>
      <c r="U56" s="163"/>
      <c r="V56" s="163">
        <f>SUM(V57:V63)</f>
        <v>924.71</v>
      </c>
      <c r="W56" s="163"/>
      <c r="AG56" t="s">
        <v>94</v>
      </c>
    </row>
    <row r="57" spans="1:60" outlineLevel="1" x14ac:dyDescent="0.2">
      <c r="A57" s="177">
        <v>21</v>
      </c>
      <c r="B57" s="178" t="s">
        <v>168</v>
      </c>
      <c r="C57" s="188" t="s">
        <v>169</v>
      </c>
      <c r="D57" s="179" t="s">
        <v>170</v>
      </c>
      <c r="E57" s="180">
        <v>0.33348</v>
      </c>
      <c r="F57" s="181"/>
      <c r="G57" s="182">
        <f t="shared" ref="G57:G63" si="0">ROUND(E57*F57,2)</f>
        <v>0</v>
      </c>
      <c r="H57" s="181"/>
      <c r="I57" s="182">
        <f t="shared" ref="I57:I63" si="1">ROUND(E57*H57,2)</f>
        <v>0</v>
      </c>
      <c r="J57" s="181"/>
      <c r="K57" s="182">
        <f t="shared" ref="K57:K63" si="2">ROUND(E57*J57,2)</f>
        <v>0</v>
      </c>
      <c r="L57" s="182">
        <v>21</v>
      </c>
      <c r="M57" s="182">
        <f t="shared" ref="M57:M63" si="3">G57*(1+L57/100)</f>
        <v>0</v>
      </c>
      <c r="N57" s="182">
        <v>0</v>
      </c>
      <c r="O57" s="182">
        <f t="shared" ref="O57:O63" si="4">ROUND(E57*N57,2)</f>
        <v>0</v>
      </c>
      <c r="P57" s="182">
        <v>0</v>
      </c>
      <c r="Q57" s="182">
        <f t="shared" ref="Q57:Q63" si="5">ROUND(E57*P57,2)</f>
        <v>0</v>
      </c>
      <c r="R57" s="182"/>
      <c r="S57" s="182" t="s">
        <v>144</v>
      </c>
      <c r="T57" s="183" t="s">
        <v>145</v>
      </c>
      <c r="U57" s="160">
        <v>0</v>
      </c>
      <c r="V57" s="160">
        <f t="shared" ref="V57:V63" si="6">ROUND(E57*U57,2)</f>
        <v>0</v>
      </c>
      <c r="W57" s="160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146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7">
        <v>22</v>
      </c>
      <c r="B58" s="178" t="s">
        <v>171</v>
      </c>
      <c r="C58" s="188" t="s">
        <v>172</v>
      </c>
      <c r="D58" s="179" t="s">
        <v>170</v>
      </c>
      <c r="E58" s="180">
        <v>373.46807999999999</v>
      </c>
      <c r="F58" s="181"/>
      <c r="G58" s="182">
        <f t="shared" si="0"/>
        <v>0</v>
      </c>
      <c r="H58" s="181"/>
      <c r="I58" s="182">
        <f t="shared" si="1"/>
        <v>0</v>
      </c>
      <c r="J58" s="181"/>
      <c r="K58" s="182">
        <f t="shared" si="2"/>
        <v>0</v>
      </c>
      <c r="L58" s="182">
        <v>21</v>
      </c>
      <c r="M58" s="182">
        <f t="shared" si="3"/>
        <v>0</v>
      </c>
      <c r="N58" s="182">
        <v>0</v>
      </c>
      <c r="O58" s="182">
        <f t="shared" si="4"/>
        <v>0</v>
      </c>
      <c r="P58" s="182">
        <v>0</v>
      </c>
      <c r="Q58" s="182">
        <f t="shared" si="5"/>
        <v>0</v>
      </c>
      <c r="R58" s="182"/>
      <c r="S58" s="182" t="s">
        <v>98</v>
      </c>
      <c r="T58" s="183" t="s">
        <v>98</v>
      </c>
      <c r="U58" s="160">
        <v>9.9000000000000005E-2</v>
      </c>
      <c r="V58" s="160">
        <f t="shared" si="6"/>
        <v>36.97</v>
      </c>
      <c r="W58" s="160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173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7">
        <v>23</v>
      </c>
      <c r="B59" s="178" t="s">
        <v>174</v>
      </c>
      <c r="C59" s="188" t="s">
        <v>175</v>
      </c>
      <c r="D59" s="179" t="s">
        <v>170</v>
      </c>
      <c r="E59" s="180">
        <v>373.46807999999999</v>
      </c>
      <c r="F59" s="181"/>
      <c r="G59" s="182">
        <f t="shared" si="0"/>
        <v>0</v>
      </c>
      <c r="H59" s="181"/>
      <c r="I59" s="182">
        <f t="shared" si="1"/>
        <v>0</v>
      </c>
      <c r="J59" s="181"/>
      <c r="K59" s="182">
        <f t="shared" si="2"/>
        <v>0</v>
      </c>
      <c r="L59" s="182">
        <v>21</v>
      </c>
      <c r="M59" s="182">
        <f t="shared" si="3"/>
        <v>0</v>
      </c>
      <c r="N59" s="182">
        <v>0</v>
      </c>
      <c r="O59" s="182">
        <f t="shared" si="4"/>
        <v>0</v>
      </c>
      <c r="P59" s="182">
        <v>0</v>
      </c>
      <c r="Q59" s="182">
        <f t="shared" si="5"/>
        <v>0</v>
      </c>
      <c r="R59" s="182"/>
      <c r="S59" s="182" t="s">
        <v>98</v>
      </c>
      <c r="T59" s="183" t="s">
        <v>98</v>
      </c>
      <c r="U59" s="160">
        <v>0.49</v>
      </c>
      <c r="V59" s="160">
        <f t="shared" si="6"/>
        <v>183</v>
      </c>
      <c r="W59" s="160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173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7">
        <v>24</v>
      </c>
      <c r="B60" s="178" t="s">
        <v>176</v>
      </c>
      <c r="C60" s="188" t="s">
        <v>177</v>
      </c>
      <c r="D60" s="179" t="s">
        <v>170</v>
      </c>
      <c r="E60" s="180">
        <v>1120.4042300000001</v>
      </c>
      <c r="F60" s="181"/>
      <c r="G60" s="182">
        <f t="shared" si="0"/>
        <v>0</v>
      </c>
      <c r="H60" s="181"/>
      <c r="I60" s="182">
        <f t="shared" si="1"/>
        <v>0</v>
      </c>
      <c r="J60" s="181"/>
      <c r="K60" s="182">
        <f t="shared" si="2"/>
        <v>0</v>
      </c>
      <c r="L60" s="182">
        <v>21</v>
      </c>
      <c r="M60" s="182">
        <f t="shared" si="3"/>
        <v>0</v>
      </c>
      <c r="N60" s="182">
        <v>0</v>
      </c>
      <c r="O60" s="182">
        <f t="shared" si="4"/>
        <v>0</v>
      </c>
      <c r="P60" s="182">
        <v>0</v>
      </c>
      <c r="Q60" s="182">
        <f t="shared" si="5"/>
        <v>0</v>
      </c>
      <c r="R60" s="182"/>
      <c r="S60" s="182" t="s">
        <v>98</v>
      </c>
      <c r="T60" s="183" t="s">
        <v>98</v>
      </c>
      <c r="U60" s="160">
        <v>0</v>
      </c>
      <c r="V60" s="160">
        <f t="shared" si="6"/>
        <v>0</v>
      </c>
      <c r="W60" s="160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173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7">
        <v>25</v>
      </c>
      <c r="B61" s="178" t="s">
        <v>178</v>
      </c>
      <c r="C61" s="188" t="s">
        <v>179</v>
      </c>
      <c r="D61" s="179" t="s">
        <v>170</v>
      </c>
      <c r="E61" s="180">
        <v>373.46807999999999</v>
      </c>
      <c r="F61" s="181"/>
      <c r="G61" s="182">
        <f t="shared" si="0"/>
        <v>0</v>
      </c>
      <c r="H61" s="181"/>
      <c r="I61" s="182">
        <f t="shared" si="1"/>
        <v>0</v>
      </c>
      <c r="J61" s="181"/>
      <c r="K61" s="182">
        <f t="shared" si="2"/>
        <v>0</v>
      </c>
      <c r="L61" s="182">
        <v>21</v>
      </c>
      <c r="M61" s="182">
        <f t="shared" si="3"/>
        <v>0</v>
      </c>
      <c r="N61" s="182">
        <v>0</v>
      </c>
      <c r="O61" s="182">
        <f t="shared" si="4"/>
        <v>0</v>
      </c>
      <c r="P61" s="182">
        <v>0</v>
      </c>
      <c r="Q61" s="182">
        <f t="shared" si="5"/>
        <v>0</v>
      </c>
      <c r="R61" s="182"/>
      <c r="S61" s="182" t="s">
        <v>98</v>
      </c>
      <c r="T61" s="183" t="s">
        <v>98</v>
      </c>
      <c r="U61" s="160">
        <v>0.94199999999999995</v>
      </c>
      <c r="V61" s="160">
        <f t="shared" si="6"/>
        <v>351.81</v>
      </c>
      <c r="W61" s="160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173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7">
        <v>26</v>
      </c>
      <c r="B62" s="178" t="s">
        <v>180</v>
      </c>
      <c r="C62" s="188" t="s">
        <v>181</v>
      </c>
      <c r="D62" s="179" t="s">
        <v>170</v>
      </c>
      <c r="E62" s="180">
        <v>3361.2126899999998</v>
      </c>
      <c r="F62" s="181"/>
      <c r="G62" s="182">
        <f t="shared" si="0"/>
        <v>0</v>
      </c>
      <c r="H62" s="181"/>
      <c r="I62" s="182">
        <f t="shared" si="1"/>
        <v>0</v>
      </c>
      <c r="J62" s="181"/>
      <c r="K62" s="182">
        <f t="shared" si="2"/>
        <v>0</v>
      </c>
      <c r="L62" s="182">
        <v>21</v>
      </c>
      <c r="M62" s="182">
        <f t="shared" si="3"/>
        <v>0</v>
      </c>
      <c r="N62" s="182">
        <v>0</v>
      </c>
      <c r="O62" s="182">
        <f t="shared" si="4"/>
        <v>0</v>
      </c>
      <c r="P62" s="182">
        <v>0</v>
      </c>
      <c r="Q62" s="182">
        <f t="shared" si="5"/>
        <v>0</v>
      </c>
      <c r="R62" s="182"/>
      <c r="S62" s="182" t="s">
        <v>98</v>
      </c>
      <c r="T62" s="183" t="s">
        <v>98</v>
      </c>
      <c r="U62" s="160">
        <v>0.105</v>
      </c>
      <c r="V62" s="160">
        <f t="shared" si="6"/>
        <v>352.93</v>
      </c>
      <c r="W62" s="160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173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70">
        <v>27</v>
      </c>
      <c r="B63" s="171" t="s">
        <v>182</v>
      </c>
      <c r="C63" s="186" t="s">
        <v>183</v>
      </c>
      <c r="D63" s="172" t="s">
        <v>170</v>
      </c>
      <c r="E63" s="173">
        <v>373.46807999999999</v>
      </c>
      <c r="F63" s="174"/>
      <c r="G63" s="175">
        <f t="shared" si="0"/>
        <v>0</v>
      </c>
      <c r="H63" s="174"/>
      <c r="I63" s="175">
        <f t="shared" si="1"/>
        <v>0</v>
      </c>
      <c r="J63" s="174"/>
      <c r="K63" s="175">
        <f t="shared" si="2"/>
        <v>0</v>
      </c>
      <c r="L63" s="175">
        <v>21</v>
      </c>
      <c r="M63" s="175">
        <f t="shared" si="3"/>
        <v>0</v>
      </c>
      <c r="N63" s="175">
        <v>0</v>
      </c>
      <c r="O63" s="175">
        <f t="shared" si="4"/>
        <v>0</v>
      </c>
      <c r="P63" s="175">
        <v>0</v>
      </c>
      <c r="Q63" s="175">
        <f t="shared" si="5"/>
        <v>0</v>
      </c>
      <c r="R63" s="175"/>
      <c r="S63" s="175" t="s">
        <v>98</v>
      </c>
      <c r="T63" s="176" t="s">
        <v>98</v>
      </c>
      <c r="U63" s="160">
        <v>0</v>
      </c>
      <c r="V63" s="160">
        <f t="shared" si="6"/>
        <v>0</v>
      </c>
      <c r="W63" s="160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173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x14ac:dyDescent="0.2">
      <c r="A64" s="5"/>
      <c r="B64" s="6"/>
      <c r="C64" s="189"/>
      <c r="D64" s="8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AE64">
        <v>15</v>
      </c>
      <c r="AF64">
        <v>21</v>
      </c>
    </row>
    <row r="65" spans="1:33" x14ac:dyDescent="0.2">
      <c r="A65" s="154"/>
      <c r="B65" s="155" t="s">
        <v>31</v>
      </c>
      <c r="C65" s="190"/>
      <c r="D65" s="156"/>
      <c r="E65" s="157"/>
      <c r="F65" s="157"/>
      <c r="G65" s="184">
        <f>G8+G18+G43+G53+G56</f>
        <v>0</v>
      </c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AE65">
        <f>SUMIF(L7:L63,AE64,G7:G63)</f>
        <v>0</v>
      </c>
      <c r="AF65">
        <f>SUMIF(L7:L63,AF64,G7:G63)</f>
        <v>0</v>
      </c>
      <c r="AG65" t="s">
        <v>184</v>
      </c>
    </row>
    <row r="66" spans="1:33" x14ac:dyDescent="0.2">
      <c r="A66" s="5"/>
      <c r="B66" s="6"/>
      <c r="C66" s="189"/>
      <c r="D66" s="8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 spans="1:33" x14ac:dyDescent="0.2">
      <c r="A67" s="5"/>
      <c r="B67" s="6"/>
      <c r="C67" s="189"/>
      <c r="D67" s="8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1:33" x14ac:dyDescent="0.2">
      <c r="A68" s="247" t="s">
        <v>185</v>
      </c>
      <c r="B68" s="247"/>
      <c r="C68" s="248"/>
      <c r="D68" s="8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1:33" x14ac:dyDescent="0.2">
      <c r="A69" s="249"/>
      <c r="B69" s="250"/>
      <c r="C69" s="251"/>
      <c r="D69" s="250"/>
      <c r="E69" s="250"/>
      <c r="F69" s="250"/>
      <c r="G69" s="252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AG69" t="s">
        <v>186</v>
      </c>
    </row>
    <row r="70" spans="1:33" x14ac:dyDescent="0.2">
      <c r="A70" s="253"/>
      <c r="B70" s="254"/>
      <c r="C70" s="255"/>
      <c r="D70" s="254"/>
      <c r="E70" s="254"/>
      <c r="F70" s="254"/>
      <c r="G70" s="256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1:33" x14ac:dyDescent="0.2">
      <c r="A71" s="253"/>
      <c r="B71" s="254"/>
      <c r="C71" s="255"/>
      <c r="D71" s="254"/>
      <c r="E71" s="254"/>
      <c r="F71" s="254"/>
      <c r="G71" s="256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1:33" x14ac:dyDescent="0.2">
      <c r="A72" s="253"/>
      <c r="B72" s="254"/>
      <c r="C72" s="255"/>
      <c r="D72" s="254"/>
      <c r="E72" s="254"/>
      <c r="F72" s="254"/>
      <c r="G72" s="256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1:33" x14ac:dyDescent="0.2">
      <c r="A73" s="257"/>
      <c r="B73" s="258"/>
      <c r="C73" s="259"/>
      <c r="D73" s="258"/>
      <c r="E73" s="258"/>
      <c r="F73" s="258"/>
      <c r="G73" s="260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33" x14ac:dyDescent="0.2">
      <c r="A74" s="5"/>
      <c r="B74" s="6"/>
      <c r="C74" s="189"/>
      <c r="D74" s="8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33" x14ac:dyDescent="0.2">
      <c r="C75" s="191"/>
      <c r="D75" s="142"/>
      <c r="AG75" t="s">
        <v>187</v>
      </c>
    </row>
    <row r="76" spans="1:33" x14ac:dyDescent="0.2">
      <c r="D76" s="142"/>
    </row>
    <row r="77" spans="1:33" x14ac:dyDescent="0.2">
      <c r="D77" s="142"/>
    </row>
    <row r="78" spans="1:33" x14ac:dyDescent="0.2">
      <c r="D78" s="142"/>
    </row>
    <row r="79" spans="1:33" x14ac:dyDescent="0.2">
      <c r="D79" s="142"/>
    </row>
    <row r="80" spans="1:33" x14ac:dyDescent="0.2">
      <c r="D80" s="142"/>
    </row>
    <row r="81" spans="4:4" x14ac:dyDescent="0.2">
      <c r="D81" s="142"/>
    </row>
    <row r="82" spans="4:4" x14ac:dyDescent="0.2">
      <c r="D82" s="142"/>
    </row>
    <row r="83" spans="4:4" x14ac:dyDescent="0.2">
      <c r="D83" s="142"/>
    </row>
    <row r="84" spans="4:4" x14ac:dyDescent="0.2">
      <c r="D84" s="142"/>
    </row>
    <row r="85" spans="4:4" x14ac:dyDescent="0.2">
      <c r="D85" s="142"/>
    </row>
    <row r="86" spans="4:4" x14ac:dyDescent="0.2">
      <c r="D86" s="142"/>
    </row>
    <row r="87" spans="4:4" x14ac:dyDescent="0.2">
      <c r="D87" s="142"/>
    </row>
    <row r="88" spans="4:4" x14ac:dyDescent="0.2">
      <c r="D88" s="142"/>
    </row>
    <row r="89" spans="4:4" x14ac:dyDescent="0.2">
      <c r="D89" s="142"/>
    </row>
    <row r="90" spans="4:4" x14ac:dyDescent="0.2">
      <c r="D90" s="142"/>
    </row>
    <row r="91" spans="4:4" x14ac:dyDescent="0.2">
      <c r="D91" s="142"/>
    </row>
    <row r="92" spans="4:4" x14ac:dyDescent="0.2">
      <c r="D92" s="142"/>
    </row>
    <row r="93" spans="4:4" x14ac:dyDescent="0.2">
      <c r="D93" s="142"/>
    </row>
    <row r="94" spans="4:4" x14ac:dyDescent="0.2">
      <c r="D94" s="142"/>
    </row>
    <row r="95" spans="4:4" x14ac:dyDescent="0.2">
      <c r="D95" s="142"/>
    </row>
    <row r="96" spans="4:4" x14ac:dyDescent="0.2">
      <c r="D96" s="142"/>
    </row>
    <row r="97" spans="4:4" x14ac:dyDescent="0.2">
      <c r="D97" s="142"/>
    </row>
    <row r="98" spans="4:4" x14ac:dyDescent="0.2">
      <c r="D98" s="142"/>
    </row>
    <row r="99" spans="4:4" x14ac:dyDescent="0.2">
      <c r="D99" s="142"/>
    </row>
    <row r="100" spans="4:4" x14ac:dyDescent="0.2">
      <c r="D100" s="142"/>
    </row>
    <row r="101" spans="4:4" x14ac:dyDescent="0.2">
      <c r="D101" s="142"/>
    </row>
    <row r="102" spans="4:4" x14ac:dyDescent="0.2">
      <c r="D102" s="142"/>
    </row>
    <row r="103" spans="4:4" x14ac:dyDescent="0.2">
      <c r="D103" s="142"/>
    </row>
    <row r="104" spans="4:4" x14ac:dyDescent="0.2">
      <c r="D104" s="142"/>
    </row>
    <row r="105" spans="4:4" x14ac:dyDescent="0.2">
      <c r="D105" s="142"/>
    </row>
    <row r="106" spans="4:4" x14ac:dyDescent="0.2">
      <c r="D106" s="142"/>
    </row>
    <row r="107" spans="4:4" x14ac:dyDescent="0.2">
      <c r="D107" s="142"/>
    </row>
    <row r="108" spans="4:4" x14ac:dyDescent="0.2">
      <c r="D108" s="142"/>
    </row>
    <row r="109" spans="4:4" x14ac:dyDescent="0.2">
      <c r="D109" s="142"/>
    </row>
    <row r="110" spans="4:4" x14ac:dyDescent="0.2">
      <c r="D110" s="142"/>
    </row>
    <row r="111" spans="4:4" x14ac:dyDescent="0.2">
      <c r="D111" s="142"/>
    </row>
    <row r="112" spans="4:4" x14ac:dyDescent="0.2">
      <c r="D112" s="142"/>
    </row>
    <row r="113" spans="4:4" x14ac:dyDescent="0.2">
      <c r="D113" s="142"/>
    </row>
    <row r="114" spans="4:4" x14ac:dyDescent="0.2">
      <c r="D114" s="142"/>
    </row>
    <row r="115" spans="4:4" x14ac:dyDescent="0.2">
      <c r="D115" s="142"/>
    </row>
    <row r="116" spans="4:4" x14ac:dyDescent="0.2">
      <c r="D116" s="142"/>
    </row>
    <row r="117" spans="4:4" x14ac:dyDescent="0.2">
      <c r="D117" s="142"/>
    </row>
    <row r="118" spans="4:4" x14ac:dyDescent="0.2">
      <c r="D118" s="142"/>
    </row>
    <row r="119" spans="4:4" x14ac:dyDescent="0.2">
      <c r="D119" s="142"/>
    </row>
    <row r="120" spans="4:4" x14ac:dyDescent="0.2">
      <c r="D120" s="142"/>
    </row>
    <row r="121" spans="4:4" x14ac:dyDescent="0.2">
      <c r="D121" s="142"/>
    </row>
    <row r="122" spans="4:4" x14ac:dyDescent="0.2">
      <c r="D122" s="142"/>
    </row>
    <row r="123" spans="4:4" x14ac:dyDescent="0.2">
      <c r="D123" s="142"/>
    </row>
    <row r="124" spans="4:4" x14ac:dyDescent="0.2">
      <c r="D124" s="142"/>
    </row>
    <row r="125" spans="4:4" x14ac:dyDescent="0.2">
      <c r="D125" s="142"/>
    </row>
    <row r="126" spans="4:4" x14ac:dyDescent="0.2">
      <c r="D126" s="142"/>
    </row>
    <row r="127" spans="4:4" x14ac:dyDescent="0.2">
      <c r="D127" s="142"/>
    </row>
    <row r="128" spans="4:4" x14ac:dyDescent="0.2">
      <c r="D128" s="142"/>
    </row>
    <row r="129" spans="4:4" x14ac:dyDescent="0.2">
      <c r="D129" s="142"/>
    </row>
    <row r="130" spans="4:4" x14ac:dyDescent="0.2">
      <c r="D130" s="142"/>
    </row>
    <row r="131" spans="4:4" x14ac:dyDescent="0.2">
      <c r="D131" s="142"/>
    </row>
    <row r="132" spans="4:4" x14ac:dyDescent="0.2">
      <c r="D132" s="142"/>
    </row>
    <row r="133" spans="4:4" x14ac:dyDescent="0.2">
      <c r="D133" s="142"/>
    </row>
    <row r="134" spans="4:4" x14ac:dyDescent="0.2">
      <c r="D134" s="142"/>
    </row>
    <row r="135" spans="4:4" x14ac:dyDescent="0.2">
      <c r="D135" s="142"/>
    </row>
    <row r="136" spans="4:4" x14ac:dyDescent="0.2">
      <c r="D136" s="142"/>
    </row>
    <row r="137" spans="4:4" x14ac:dyDescent="0.2">
      <c r="D137" s="142"/>
    </row>
    <row r="138" spans="4:4" x14ac:dyDescent="0.2">
      <c r="D138" s="142"/>
    </row>
    <row r="139" spans="4:4" x14ac:dyDescent="0.2">
      <c r="D139" s="142"/>
    </row>
    <row r="140" spans="4:4" x14ac:dyDescent="0.2">
      <c r="D140" s="142"/>
    </row>
    <row r="141" spans="4:4" x14ac:dyDescent="0.2">
      <c r="D141" s="142"/>
    </row>
    <row r="142" spans="4:4" x14ac:dyDescent="0.2">
      <c r="D142" s="142"/>
    </row>
    <row r="143" spans="4:4" x14ac:dyDescent="0.2">
      <c r="D143" s="142"/>
    </row>
    <row r="144" spans="4:4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69:G73"/>
    <mergeCell ref="A1:G1"/>
    <mergeCell ref="C2:G2"/>
    <mergeCell ref="C3:G3"/>
    <mergeCell ref="C4:G4"/>
    <mergeCell ref="A68:C68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03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'03 01 Pol'!Názvy_tisku</vt:lpstr>
      <vt:lpstr>oadresa</vt:lpstr>
      <vt:lpstr>Stavba!Objednatel</vt:lpstr>
      <vt:lpstr>Stavba!Objekt</vt:lpstr>
      <vt:lpstr>'03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ROZPOCTY</dc:creator>
  <cp:lastModifiedBy>Tereza Smejkalova</cp:lastModifiedBy>
  <cp:lastPrinted>2014-02-28T09:52:57Z</cp:lastPrinted>
  <dcterms:created xsi:type="dcterms:W3CDTF">2009-04-08T07:15:50Z</dcterms:created>
  <dcterms:modified xsi:type="dcterms:W3CDTF">2017-07-31T13:46:30Z</dcterms:modified>
</cp:coreProperties>
</file>